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Y:\Отдел ФТПОМС\2025\Тарифное соглашение\Заседание 11\Материалы заседания\Приложение к Протоколу\"/>
    </mc:Choice>
  </mc:AlternateContent>
  <xr:revisionPtr revIDLastSave="0" documentId="13_ncr:1_{21738AE4-A07D-4272-8E6A-10275FD5EB8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O17" i="1" l="1"/>
  <c r="BN17" i="1"/>
  <c r="BM17" i="1"/>
  <c r="BM16" i="1" s="1"/>
  <c r="BL17" i="1"/>
  <c r="BL16" i="1" s="1"/>
  <c r="BK17" i="1"/>
  <c r="BK16" i="1" s="1"/>
  <c r="BJ17" i="1"/>
  <c r="BJ16" i="1" s="1"/>
  <c r="BI17" i="1"/>
  <c r="BI16" i="1" s="1"/>
  <c r="BH17" i="1"/>
  <c r="BH16" i="1" s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F17" i="1"/>
  <c r="G17" i="1"/>
  <c r="E17" i="1"/>
  <c r="D17" i="1"/>
  <c r="C17" i="1"/>
  <c r="AM65" i="1"/>
  <c r="H65" i="1" s="1"/>
  <c r="B65" i="1" s="1"/>
  <c r="AM66" i="1"/>
  <c r="H66" i="1"/>
  <c r="B66" i="1" s="1"/>
  <c r="C38" i="1"/>
  <c r="AM54" i="1"/>
  <c r="AM55" i="1"/>
  <c r="S16" i="1" l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8" i="1"/>
  <c r="AM19" i="1"/>
  <c r="H19" i="1" s="1"/>
  <c r="AM20" i="1"/>
  <c r="H20" i="1" s="1"/>
  <c r="AM21" i="1"/>
  <c r="H21" i="1" s="1"/>
  <c r="AM22" i="1"/>
  <c r="H22" i="1" s="1"/>
  <c r="AM23" i="1"/>
  <c r="H23" i="1" s="1"/>
  <c r="AM24" i="1"/>
  <c r="H24" i="1" s="1"/>
  <c r="AM25" i="1"/>
  <c r="H25" i="1" s="1"/>
  <c r="AM26" i="1"/>
  <c r="H26" i="1" s="1"/>
  <c r="AM27" i="1"/>
  <c r="H27" i="1" s="1"/>
  <c r="AM28" i="1"/>
  <c r="H28" i="1" s="1"/>
  <c r="AM29" i="1"/>
  <c r="H29" i="1" s="1"/>
  <c r="AM30" i="1"/>
  <c r="H30" i="1" s="1"/>
  <c r="AM31" i="1"/>
  <c r="H31" i="1" s="1"/>
  <c r="AM32" i="1"/>
  <c r="H32" i="1" s="1"/>
  <c r="AM33" i="1"/>
  <c r="H33" i="1" s="1"/>
  <c r="AM34" i="1"/>
  <c r="H34" i="1" s="1"/>
  <c r="AM35" i="1"/>
  <c r="H35" i="1" s="1"/>
  <c r="AM36" i="1"/>
  <c r="H36" i="1" s="1"/>
  <c r="H37" i="1"/>
  <c r="AM38" i="1"/>
  <c r="H38" i="1" s="1"/>
  <c r="AM39" i="1"/>
  <c r="H39" i="1" s="1"/>
  <c r="AM40" i="1"/>
  <c r="H40" i="1" s="1"/>
  <c r="AM41" i="1"/>
  <c r="H41" i="1" s="1"/>
  <c r="AM42" i="1"/>
  <c r="H42" i="1" s="1"/>
  <c r="AM43" i="1"/>
  <c r="H43" i="1" s="1"/>
  <c r="AM44" i="1"/>
  <c r="H44" i="1" s="1"/>
  <c r="AM45" i="1"/>
  <c r="H45" i="1" s="1"/>
  <c r="AM46" i="1"/>
  <c r="H46" i="1" s="1"/>
  <c r="AM47" i="1"/>
  <c r="H47" i="1" s="1"/>
  <c r="AM48" i="1"/>
  <c r="H48" i="1" s="1"/>
  <c r="AM49" i="1"/>
  <c r="H49" i="1" s="1"/>
  <c r="AM50" i="1"/>
  <c r="H50" i="1" s="1"/>
  <c r="AM51" i="1"/>
  <c r="H51" i="1" s="1"/>
  <c r="AM52" i="1"/>
  <c r="H52" i="1" s="1"/>
  <c r="AM53" i="1"/>
  <c r="H53" i="1" s="1"/>
  <c r="H54" i="1"/>
  <c r="H55" i="1"/>
  <c r="H56" i="1"/>
  <c r="AM58" i="1"/>
  <c r="H58" i="1" s="1"/>
  <c r="B58" i="1" s="1"/>
  <c r="H59" i="1"/>
  <c r="B59" i="1" s="1"/>
  <c r="AM60" i="1"/>
  <c r="H60" i="1" s="1"/>
  <c r="B60" i="1" s="1"/>
  <c r="AM61" i="1"/>
  <c r="H61" i="1" s="1"/>
  <c r="B61" i="1" s="1"/>
  <c r="AM62" i="1"/>
  <c r="H62" i="1" s="1"/>
  <c r="B62" i="1" s="1"/>
  <c r="AM63" i="1"/>
  <c r="H63" i="1" s="1"/>
  <c r="B63" i="1" s="1"/>
  <c r="AM64" i="1"/>
  <c r="H64" i="1" s="1"/>
  <c r="B64" i="1" s="1"/>
  <c r="BD16" i="1"/>
  <c r="BE16" i="1"/>
  <c r="H57" i="1"/>
  <c r="AZ16" i="1"/>
  <c r="BA16" i="1"/>
  <c r="BB16" i="1"/>
  <c r="BC16" i="1"/>
  <c r="BN16" i="1"/>
  <c r="BO16" i="1"/>
  <c r="AR16" i="1"/>
  <c r="AS16" i="1"/>
  <c r="Q16" i="1"/>
  <c r="R16" i="1"/>
  <c r="J16" i="1"/>
  <c r="H18" i="1" l="1"/>
  <c r="H17" i="1" s="1"/>
  <c r="B17" i="1" s="1"/>
  <c r="AM17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18" i="1" l="1"/>
  <c r="D15" i="1"/>
  <c r="E15" i="1"/>
  <c r="F15" i="1"/>
  <c r="G15" i="1"/>
  <c r="C15" i="1" l="1"/>
  <c r="I16" i="1"/>
  <c r="L16" i="1"/>
  <c r="P16" i="1"/>
  <c r="O16" i="1"/>
  <c r="N16" i="1"/>
  <c r="AT16" i="1"/>
  <c r="M16" i="1"/>
  <c r="AQ16" i="1"/>
  <c r="AP16" i="1"/>
  <c r="K16" i="1"/>
  <c r="AO16" i="1"/>
  <c r="AN16" i="1"/>
  <c r="AX16" i="1"/>
  <c r="BG16" i="1"/>
  <c r="AU16" i="1"/>
  <c r="BF16" i="1"/>
  <c r="AW16" i="1"/>
  <c r="AV16" i="1"/>
  <c r="AY16" i="1"/>
  <c r="AM16" i="1" l="1"/>
  <c r="AM15" i="1" s="1"/>
  <c r="H16" i="1" l="1"/>
  <c r="H15" i="1" s="1"/>
  <c r="B16" i="1" l="1"/>
  <c r="B15" i="1" s="1"/>
</calcChain>
</file>

<file path=xl/sharedStrings.xml><?xml version="1.0" encoding="utf-8"?>
<sst xmlns="http://schemas.openxmlformats.org/spreadsheetml/2006/main" count="169" uniqueCount="104">
  <si>
    <t>АПП</t>
  </si>
  <si>
    <t>КС</t>
  </si>
  <si>
    <t>ДС</t>
  </si>
  <si>
    <t>ГБУЗ РТ "Бай-Тайгинская ЦКБ"</t>
  </si>
  <si>
    <t>ГБУЗ РТ "Барун-Хемчикский ММЦ"</t>
  </si>
  <si>
    <t>ГБУЗ РТ "Каа-Хемский ЦКБ"</t>
  </si>
  <si>
    <t>ГБУЗ РТ "Кызылская ЦКБ"</t>
  </si>
  <si>
    <t>ГБУЗ РТ "Монгун-Тайгинская ЦКБ"</t>
  </si>
  <si>
    <t>ГБУЗ РТ "Овюрская ЦКБ"</t>
  </si>
  <si>
    <t>ГБУЗ РТ "Пий-Хемская ЦКБ"</t>
  </si>
  <si>
    <t>ГБУЗ РТ "Сут-Хольская ЦКБ"</t>
  </si>
  <si>
    <t>ГБУЗ РТ "Тес-Хемская ЦКБ"</t>
  </si>
  <si>
    <t>ГБУЗ РТ "Тоджинская ЦКБ"</t>
  </si>
  <si>
    <t>ГБУЗ РТ "Чаа-Хольская ЦКБ"</t>
  </si>
  <si>
    <t>ГБУЗ РТ "Чеди-Хольская ЦКБ"</t>
  </si>
  <si>
    <t>ГБУЗ РТ "Эрзинская ЦКБ"</t>
  </si>
  <si>
    <t>ГБУЗ РТ "Тере-Хольская ЦКБ"</t>
  </si>
  <si>
    <t>ГБУЗ РТ "Республиканский консультативно-диагностический центр"</t>
  </si>
  <si>
    <t>ГБУЗ РТ "Стоматологическая поликлиника"</t>
  </si>
  <si>
    <t>ГБУЗ РТ "Республиканская больница №1"</t>
  </si>
  <si>
    <t>ГБУЗ РТ "Республиканская больница №2"</t>
  </si>
  <si>
    <t>ГБУЗ РТ "Республиканская детская больница"</t>
  </si>
  <si>
    <t>ГБУЗ РТ "Инфекционная больница"</t>
  </si>
  <si>
    <t>ГБУЗ РТ "Противотуберкулезный диспансер"</t>
  </si>
  <si>
    <t>ООО "Алдан"</t>
  </si>
  <si>
    <t>ООО "КУЖУР МЕДИКАЛ"</t>
  </si>
  <si>
    <t>ООО "МЕДСТАР Т"</t>
  </si>
  <si>
    <t>ООО "МЦ Гиппократ"</t>
  </si>
  <si>
    <t>ИП Монгуш Р.К.</t>
  </si>
  <si>
    <t>ГАУ РС(Я) "Якутская республиканская офтальмологическая больница"</t>
  </si>
  <si>
    <t>ООО ММЦ "МЕНЛА"</t>
  </si>
  <si>
    <t>Неотложная медицинская помощь</t>
  </si>
  <si>
    <t>объем (вызов)</t>
  </si>
  <si>
    <t>сумма (тыс. руб.)</t>
  </si>
  <si>
    <t>Всего</t>
  </si>
  <si>
    <t>по профилю "Онкология"</t>
  </si>
  <si>
    <t>объем (случаи)</t>
  </si>
  <si>
    <t>по ВМП</t>
  </si>
  <si>
    <t>в том числе:</t>
  </si>
  <si>
    <t>Круглосуточный стационар</t>
  </si>
  <si>
    <t>по гепатиту С</t>
  </si>
  <si>
    <t>Дневной стационар</t>
  </si>
  <si>
    <t>сумма                        (тыс. руб.)</t>
  </si>
  <si>
    <t>сумма                      (тыс. руб.)</t>
  </si>
  <si>
    <t>сумма                       (тыс. руб.)</t>
  </si>
  <si>
    <t>сумма                     (тыс. руб.)</t>
  </si>
  <si>
    <t>сумма                 (тыс. руб.)</t>
  </si>
  <si>
    <t>объем (обращение)</t>
  </si>
  <si>
    <t>Медицинская реабилитация</t>
  </si>
  <si>
    <t>объем (услуга)</t>
  </si>
  <si>
    <t>сумма     (тыс. руб.)</t>
  </si>
  <si>
    <t>Обращение по заболеваемости</t>
  </si>
  <si>
    <t>объем (посещение)</t>
  </si>
  <si>
    <t>Посещения с иными целями</t>
  </si>
  <si>
    <t>Амбулаторно-поликлиническая помощь</t>
  </si>
  <si>
    <t>ВСЕГО</t>
  </si>
  <si>
    <t>Наименование МО</t>
  </si>
  <si>
    <t>ВСЕГО, в том числе:</t>
  </si>
  <si>
    <t>вне территории страхования</t>
  </si>
  <si>
    <t>на территории страхования</t>
  </si>
  <si>
    <t>ЭКО</t>
  </si>
  <si>
    <t>Распределение объемов и финансового обеспечения медицинской помощи, установленного в соответствии с территориальной программой ОМС Республики Тыва на 2024 год</t>
  </si>
  <si>
    <t>Всего за счет сумм санкций</t>
  </si>
  <si>
    <t>Всего по ТПОМС</t>
  </si>
  <si>
    <t>ООО «ДИАГРУПП»</t>
  </si>
  <si>
    <t>ООО "АЙВИМЕД"</t>
  </si>
  <si>
    <t>ООО "Сибирский центр ядерной медицины"</t>
  </si>
  <si>
    <t>ООО "Покровмед" г.Абакан</t>
  </si>
  <si>
    <t>ООО «Виталаб»  г.Курск</t>
  </si>
  <si>
    <t>ООО "Юним-Сибирь"  г.Новосибирск</t>
  </si>
  <si>
    <t>ООО "Научно-методичекий центр клинической лабораторной диагностики Ситилаб"  г.Москва</t>
  </si>
  <si>
    <t>ООО "БИОС"</t>
  </si>
  <si>
    <t>Стентирование коронарных артерий</t>
  </si>
  <si>
    <t>Имплантация частотно-адаптированного кардиостимулятора взрослым</t>
  </si>
  <si>
    <t>Оперативные вмешательства на брахиоцефальных артериях (стентирование/эндартерэктомия)</t>
  </si>
  <si>
    <t>Отдельные диагностические (лабораторные) исследования</t>
  </si>
  <si>
    <t>Школы ХНИЗ</t>
  </si>
  <si>
    <t>Диспансеризации взрослого и детского населения</t>
  </si>
  <si>
    <t>в том числе по углубленной диспансеризации</t>
  </si>
  <si>
    <t>Диспансеризация по репродуктивному здоровью</t>
  </si>
  <si>
    <t>Профилактические посещения в центрах здоровья</t>
  </si>
  <si>
    <t xml:space="preserve">Всего </t>
  </si>
  <si>
    <t>Профилактические медицинские осмотры взрослого и детского населения</t>
  </si>
  <si>
    <t xml:space="preserve"> Эндоваскулярная деструкция дополнительных проводящих путей и аритмогенных зон сердца</t>
  </si>
  <si>
    <t>Приложение №1</t>
  </si>
  <si>
    <t>Скорая медицинская помощь</t>
  </si>
  <si>
    <t>к Протоколу заседания Комиссии №11</t>
  </si>
  <si>
    <t>ГАУЗ РТ СП "Серебрянка"</t>
  </si>
  <si>
    <t>Диспансерное наблюдение хронических больных, всего</t>
  </si>
  <si>
    <t>с онкологическими заболеваниями</t>
  </si>
  <si>
    <t>с сердечно-сосудистыми заболеваниями</t>
  </si>
  <si>
    <t>с сахарным диабетом</t>
  </si>
  <si>
    <t>ГБУЗ РТ "Республиканский онкологический диспансер"</t>
  </si>
  <si>
    <t>ГБУЗ РТ "Республиканский кожно-венерологический диспансер"</t>
  </si>
  <si>
    <t>ГБУЗ РТ "Республиканский центр общественного здоровья и медицинской профилактики"</t>
  </si>
  <si>
    <t>ГБУЗ РТ "Республиканский центр восстановительной медицины и реабилитации для детей"</t>
  </si>
  <si>
    <t>ООО "Санталь 17"</t>
  </si>
  <si>
    <t>ГБУЗ РТ "Дзун-Хемчикский ММЦ"</t>
  </si>
  <si>
    <t>ГБУЗ РТ "Тандынская ЦКБ им. М.Т. Оюна"</t>
  </si>
  <si>
    <t>ГБУЗ РТ "Улуг-Хемский ММЦ им. А.Т. Балгана"</t>
  </si>
  <si>
    <t>ГБУЗ РТ "Республиканский центр скорой медицинской помощи и медицины катастроф"</t>
  </si>
  <si>
    <t>ГБУЗ РТ "Перинатальный центр РТ"</t>
  </si>
  <si>
    <t>ООО "Региональный диагностический центр"</t>
  </si>
  <si>
    <t>МЧУ "Нефросовет"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</si>
</sst>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3" fillId="0" borderId="0" xfId="0" applyFont="1"/>
    <xf numFmtId="0" fontId="5" fillId="0" borderId="0" xfId="0" applyFont="1"/>
    <xf numFmtId="164" fontId="2" fillId="2" borderId="3" xfId="1" applyNumberFormat="1" applyFont="1" applyFill="1" applyBorder="1"/>
    <xf numFmtId="164" fontId="2" fillId="2" borderId="3" xfId="1" applyNumberFormat="1" applyFont="1" applyFill="1" applyBorder="1" applyAlignment="1">
      <alignment wrapText="1"/>
    </xf>
    <xf numFmtId="164" fontId="2" fillId="2" borderId="10" xfId="1" applyNumberFormat="1" applyFont="1" applyFill="1" applyBorder="1" applyAlignment="1">
      <alignment wrapText="1"/>
    </xf>
    <xf numFmtId="165" fontId="2" fillId="2" borderId="3" xfId="1" applyNumberFormat="1" applyFont="1" applyFill="1" applyBorder="1"/>
    <xf numFmtId="165" fontId="2" fillId="0" borderId="3" xfId="1" applyNumberFormat="1" applyFont="1" applyBorder="1"/>
    <xf numFmtId="165" fontId="2" fillId="0" borderId="3" xfId="1" applyNumberFormat="1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3" fillId="0" borderId="1" xfId="0" applyFont="1" applyBorder="1"/>
    <xf numFmtId="164" fontId="2" fillId="2" borderId="1" xfId="1" applyNumberFormat="1" applyFont="1" applyFill="1" applyBorder="1" applyAlignment="1">
      <alignment horizontal="left" vertical="center"/>
    </xf>
    <xf numFmtId="165" fontId="2" fillId="2" borderId="3" xfId="1" applyNumberFormat="1" applyFont="1" applyFill="1" applyBorder="1" applyAlignment="1">
      <alignment horizontal="right" vertical="center"/>
    </xf>
    <xf numFmtId="165" fontId="2" fillId="2" borderId="10" xfId="1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/>
    <xf numFmtId="0" fontId="5" fillId="0" borderId="5" xfId="0" applyFont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horizontal="right" vertical="center"/>
    </xf>
    <xf numFmtId="1" fontId="2" fillId="2" borderId="10" xfId="1" applyNumberFormat="1" applyFont="1" applyFill="1" applyBorder="1" applyAlignment="1">
      <alignment horizontal="center" vertical="center" wrapText="1"/>
    </xf>
    <xf numFmtId="1" fontId="2" fillId="2" borderId="3" xfId="1" applyNumberFormat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/>
    </xf>
    <xf numFmtId="1" fontId="6" fillId="2" borderId="1" xfId="1" applyNumberFormat="1" applyFont="1" applyFill="1" applyBorder="1" applyAlignment="1">
      <alignment horizontal="center" vertical="center"/>
    </xf>
    <xf numFmtId="1" fontId="2" fillId="2" borderId="1" xfId="1" applyNumberFormat="1" applyFont="1" applyFill="1" applyBorder="1" applyAlignment="1">
      <alignment horizontal="center" vertical="center"/>
    </xf>
    <xf numFmtId="166" fontId="6" fillId="2" borderId="1" xfId="1" applyNumberFormat="1" applyFont="1" applyFill="1" applyBorder="1" applyAlignment="1">
      <alignment horizontal="right" vertical="center"/>
    </xf>
    <xf numFmtId="166" fontId="6" fillId="2" borderId="3" xfId="1" applyNumberFormat="1" applyFont="1" applyFill="1" applyBorder="1" applyAlignment="1">
      <alignment horizontal="right" vertical="center"/>
    </xf>
    <xf numFmtId="166" fontId="6" fillId="2" borderId="10" xfId="1" applyNumberFormat="1" applyFont="1" applyFill="1" applyBorder="1" applyAlignment="1">
      <alignment horizontal="right" vertical="center" wrapText="1"/>
    </xf>
    <xf numFmtId="166" fontId="2" fillId="2" borderId="1" xfId="1" applyNumberFormat="1" applyFont="1" applyFill="1" applyBorder="1" applyAlignment="1">
      <alignment horizontal="center" vertical="center"/>
    </xf>
    <xf numFmtId="166" fontId="4" fillId="2" borderId="3" xfId="1" applyNumberFormat="1" applyFont="1" applyFill="1" applyBorder="1"/>
    <xf numFmtId="166" fontId="2" fillId="2" borderId="1" xfId="1" applyNumberFormat="1" applyFont="1" applyFill="1" applyBorder="1" applyAlignment="1">
      <alignment horizontal="left" vertical="center"/>
    </xf>
    <xf numFmtId="166" fontId="2" fillId="2" borderId="3" xfId="1" applyNumberFormat="1" applyFont="1" applyFill="1" applyBorder="1"/>
    <xf numFmtId="166" fontId="2" fillId="2" borderId="3" xfId="1" applyNumberFormat="1" applyFont="1" applyFill="1" applyBorder="1" applyAlignment="1">
      <alignment wrapText="1"/>
    </xf>
    <xf numFmtId="166" fontId="6" fillId="2" borderId="5" xfId="1" applyNumberFormat="1" applyFont="1" applyFill="1" applyBorder="1" applyAlignment="1">
      <alignment horizontal="right" vertical="center"/>
    </xf>
    <xf numFmtId="165" fontId="2" fillId="0" borderId="1" xfId="1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166" fontId="4" fillId="0" borderId="1" xfId="0" applyNumberFormat="1" applyFont="1" applyBorder="1"/>
    <xf numFmtId="165" fontId="2" fillId="2" borderId="3" xfId="1" applyNumberFormat="1" applyFont="1" applyFill="1" applyBorder="1" applyAlignment="1">
      <alignment wrapText="1"/>
    </xf>
    <xf numFmtId="166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right" vertical="center"/>
    </xf>
    <xf numFmtId="166" fontId="3" fillId="0" borderId="1" xfId="0" applyNumberFormat="1" applyFont="1" applyBorder="1"/>
    <xf numFmtId="166" fontId="3" fillId="0" borderId="1" xfId="0" applyNumberFormat="1" applyFont="1" applyBorder="1" applyAlignment="1">
      <alignment vertical="center"/>
    </xf>
    <xf numFmtId="166" fontId="0" fillId="0" borderId="1" xfId="0" applyNumberFormat="1" applyBorder="1"/>
    <xf numFmtId="3" fontId="6" fillId="2" borderId="1" xfId="1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/>
    <xf numFmtId="3" fontId="3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1" fontId="2" fillId="2" borderId="3" xfId="1" applyNumberFormat="1" applyFont="1" applyFill="1" applyBorder="1" applyAlignment="1">
      <alignment horizontal="center" vertical="center" wrapText="1"/>
    </xf>
    <xf numFmtId="0" fontId="0" fillId="0" borderId="1" xfId="0" applyBorder="1"/>
    <xf numFmtId="166" fontId="0" fillId="0" borderId="1" xfId="0" applyNumberFormat="1" applyBorder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166" fontId="4" fillId="2" borderId="1" xfId="1" applyNumberFormat="1" applyFont="1" applyFill="1" applyBorder="1"/>
    <xf numFmtId="3" fontId="4" fillId="0" borderId="1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 xr:uid="{9114C4C2-0C01-4A3C-AD79-424400FFCD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P66"/>
  <sheetViews>
    <sheetView tabSelected="1" topLeftCell="A4" workbookViewId="0">
      <pane xSplit="8" ySplit="11" topLeftCell="AS15" activePane="bottomRight" state="frozen"/>
      <selection activeCell="A4" sqref="A4"/>
      <selection pane="topRight" activeCell="I4" sqref="I4"/>
      <selection pane="bottomLeft" activeCell="A12" sqref="A12"/>
      <selection pane="bottomRight" activeCell="D63" sqref="D63"/>
    </sheetView>
  </sheetViews>
  <sheetFormatPr defaultRowHeight="15" x14ac:dyDescent="0.25"/>
  <cols>
    <col min="1" max="1" width="33.140625" style="1" customWidth="1"/>
    <col min="2" max="2" width="9.85546875" style="1" customWidth="1"/>
    <col min="3" max="3" width="7" style="1" customWidth="1"/>
    <col min="4" max="4" width="5.5703125" style="1" customWidth="1"/>
    <col min="5" max="5" width="7" style="1" customWidth="1"/>
    <col min="6" max="6" width="5.7109375" style="1" customWidth="1"/>
    <col min="7" max="7" width="6.5703125" style="1" customWidth="1"/>
    <col min="8" max="8" width="9.85546875" style="1" customWidth="1"/>
    <col min="9" max="9" width="5.7109375" style="1" customWidth="1"/>
    <col min="10" max="10" width="7.85546875" style="1" customWidth="1"/>
    <col min="11" max="11" width="5.5703125" style="1" customWidth="1"/>
    <col min="12" max="12" width="8.85546875" style="1" customWidth="1"/>
    <col min="13" max="13" width="5.5703125" style="1" customWidth="1"/>
    <col min="14" max="14" width="7.7109375" style="1" customWidth="1"/>
    <col min="15" max="15" width="5.5703125" style="1" customWidth="1"/>
    <col min="16" max="16" width="7.7109375" style="1" customWidth="1"/>
    <col min="17" max="17" width="5.5703125" style="1" customWidth="1"/>
    <col min="18" max="18" width="7.5703125" style="1" customWidth="1"/>
    <col min="19" max="19" width="5.5703125" style="1" customWidth="1"/>
    <col min="20" max="20" width="6.7109375" style="1" customWidth="1"/>
    <col min="21" max="21" width="5.5703125" style="1" customWidth="1"/>
    <col min="22" max="22" width="6.7109375" style="1" customWidth="1"/>
    <col min="23" max="23" width="5.7109375" style="1" customWidth="1"/>
    <col min="24" max="24" width="6.85546875" style="1" customWidth="1"/>
    <col min="25" max="25" width="6.28515625" style="1" customWidth="1"/>
    <col min="26" max="26" width="8.85546875" style="1" customWidth="1"/>
    <col min="27" max="27" width="5.5703125" style="1" customWidth="1"/>
    <col min="28" max="28" width="7.85546875" style="1" customWidth="1"/>
    <col min="29" max="29" width="5.7109375" style="1" customWidth="1"/>
    <col min="30" max="30" width="6.85546875" style="1" customWidth="1"/>
    <col min="31" max="31" width="5.5703125" style="1" customWidth="1"/>
    <col min="32" max="32" width="6.7109375" style="1" customWidth="1"/>
    <col min="33" max="33" width="5.7109375" style="1" customWidth="1"/>
    <col min="34" max="34" width="7.7109375" style="1" customWidth="1"/>
    <col min="35" max="35" width="5.7109375" style="1" customWidth="1"/>
    <col min="36" max="36" width="6.7109375" style="1" customWidth="1"/>
    <col min="37" max="37" width="7.85546875" style="1" customWidth="1"/>
    <col min="38" max="38" width="6.7109375" style="1" customWidth="1"/>
    <col min="39" max="39" width="8.85546875" style="1" customWidth="1"/>
    <col min="40" max="40" width="7.85546875" style="1" customWidth="1"/>
    <col min="41" max="41" width="8.85546875" style="1" customWidth="1"/>
    <col min="42" max="42" width="6" style="1" customWidth="1"/>
    <col min="43" max="43" width="7.5703125" style="1" customWidth="1"/>
    <col min="44" max="44" width="7.140625" style="1" customWidth="1"/>
    <col min="45" max="45" width="6.85546875" style="1" customWidth="1"/>
    <col min="46" max="48" width="7.7109375" style="1" customWidth="1"/>
    <col min="49" max="49" width="7.5703125" style="1" customWidth="1"/>
    <col min="50" max="52" width="7.7109375" style="1" customWidth="1"/>
    <col min="53" max="53" width="7.140625" style="1" customWidth="1"/>
    <col min="54" max="55" width="7.7109375" style="1" customWidth="1"/>
    <col min="56" max="56" width="8" style="1" customWidth="1"/>
    <col min="57" max="57" width="7.7109375" style="1" customWidth="1"/>
    <col min="58" max="58" width="7.7109375" customWidth="1"/>
    <col min="59" max="65" width="7.5703125" customWidth="1"/>
    <col min="66" max="67" width="6.85546875" style="1" customWidth="1"/>
    <col min="68" max="68" width="9.140625" style="1" customWidth="1"/>
    <col min="69" max="16384" width="9.140625" style="1"/>
  </cols>
  <sheetData>
    <row r="1" spans="1:68" ht="11.25" customHeight="1" x14ac:dyDescent="0.25"/>
    <row r="2" spans="1:68" ht="11.25" customHeight="1" x14ac:dyDescent="0.25"/>
    <row r="3" spans="1:68" ht="11.25" customHeight="1" x14ac:dyDescent="0.25"/>
    <row r="4" spans="1:68" ht="11.25" customHeight="1" x14ac:dyDescent="0.25">
      <c r="BL4" s="1" t="s">
        <v>84</v>
      </c>
    </row>
    <row r="5" spans="1:68" ht="11.25" customHeight="1" x14ac:dyDescent="0.25">
      <c r="BL5" s="1" t="s">
        <v>86</v>
      </c>
    </row>
    <row r="6" spans="1:68" ht="11.25" customHeight="1" x14ac:dyDescent="0.25"/>
    <row r="7" spans="1:68" ht="15" customHeight="1" x14ac:dyDescent="0.2">
      <c r="A7" s="74" t="s">
        <v>61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4"/>
      <c r="BI7" s="74"/>
      <c r="BJ7" s="74"/>
      <c r="BK7" s="74"/>
      <c r="BL7" s="74"/>
      <c r="BM7" s="74"/>
      <c r="BN7" s="74"/>
      <c r="BO7" s="74"/>
    </row>
    <row r="8" spans="1:68" ht="11.25" x14ac:dyDescent="0.2">
      <c r="H8" s="18"/>
      <c r="BF8" s="1"/>
      <c r="BG8" s="1"/>
      <c r="BH8" s="1"/>
      <c r="BI8" s="1"/>
      <c r="BJ8" s="1"/>
      <c r="BK8" s="1"/>
      <c r="BL8" s="1"/>
      <c r="BM8" s="1"/>
    </row>
    <row r="9" spans="1:68" ht="11.25" customHeight="1" x14ac:dyDescent="0.2">
      <c r="A9" s="55" t="s">
        <v>56</v>
      </c>
      <c r="B9" s="55" t="s">
        <v>55</v>
      </c>
      <c r="C9" s="80" t="s">
        <v>38</v>
      </c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  <c r="BM9" s="81"/>
      <c r="BN9" s="81"/>
      <c r="BO9" s="82"/>
    </row>
    <row r="10" spans="1:68" ht="11.25" customHeight="1" x14ac:dyDescent="0.2">
      <c r="A10" s="55"/>
      <c r="B10" s="55"/>
      <c r="C10" s="65" t="s">
        <v>62</v>
      </c>
      <c r="D10" s="56" t="s">
        <v>38</v>
      </c>
      <c r="E10" s="57"/>
      <c r="F10" s="57"/>
      <c r="G10" s="58"/>
      <c r="H10" s="66" t="s">
        <v>63</v>
      </c>
      <c r="I10" s="80" t="s">
        <v>38</v>
      </c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  <c r="BM10" s="81"/>
      <c r="BN10" s="81"/>
      <c r="BO10" s="82"/>
    </row>
    <row r="11" spans="1:68" ht="30.75" customHeight="1" x14ac:dyDescent="0.2">
      <c r="A11" s="55"/>
      <c r="B11" s="55"/>
      <c r="C11" s="65"/>
      <c r="D11" s="59" t="s">
        <v>39</v>
      </c>
      <c r="E11" s="60"/>
      <c r="F11" s="59" t="s">
        <v>41</v>
      </c>
      <c r="G11" s="60"/>
      <c r="H11" s="67"/>
      <c r="I11" s="71" t="s">
        <v>85</v>
      </c>
      <c r="J11" s="71"/>
      <c r="K11" s="77" t="s">
        <v>39</v>
      </c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9"/>
      <c r="Y11" s="73" t="s">
        <v>41</v>
      </c>
      <c r="Z11" s="73"/>
      <c r="AA11" s="73"/>
      <c r="AB11" s="73"/>
      <c r="AC11" s="73"/>
      <c r="AD11" s="73"/>
      <c r="AE11" s="73"/>
      <c r="AF11" s="73"/>
      <c r="AG11" s="73" t="s">
        <v>48</v>
      </c>
      <c r="AH11" s="73"/>
      <c r="AI11" s="73"/>
      <c r="AJ11" s="73"/>
      <c r="AK11" s="73"/>
      <c r="AL11" s="73"/>
      <c r="AM11" s="83" t="s">
        <v>54</v>
      </c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5"/>
    </row>
    <row r="12" spans="1:68" ht="11.25" customHeight="1" x14ac:dyDescent="0.2">
      <c r="A12" s="55"/>
      <c r="B12" s="55"/>
      <c r="C12" s="65"/>
      <c r="D12" s="61"/>
      <c r="E12" s="62"/>
      <c r="F12" s="61"/>
      <c r="G12" s="62"/>
      <c r="H12" s="67"/>
      <c r="I12" s="70" t="s">
        <v>34</v>
      </c>
      <c r="J12" s="70"/>
      <c r="K12" s="70" t="s">
        <v>34</v>
      </c>
      <c r="L12" s="70"/>
      <c r="M12" s="80" t="s">
        <v>38</v>
      </c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2"/>
      <c r="Y12" s="70" t="s">
        <v>34</v>
      </c>
      <c r="Z12" s="70"/>
      <c r="AA12" s="90" t="s">
        <v>38</v>
      </c>
      <c r="AB12" s="90"/>
      <c r="AC12" s="90"/>
      <c r="AD12" s="90"/>
      <c r="AE12" s="90"/>
      <c r="AF12" s="90"/>
      <c r="AG12" s="90" t="s">
        <v>38</v>
      </c>
      <c r="AH12" s="90"/>
      <c r="AI12" s="90"/>
      <c r="AJ12" s="90"/>
      <c r="AK12" s="90"/>
      <c r="AL12" s="90"/>
      <c r="AM12" s="86" t="s">
        <v>81</v>
      </c>
      <c r="AN12" s="59" t="s">
        <v>51</v>
      </c>
      <c r="AO12" s="60"/>
      <c r="AP12" s="59" t="s">
        <v>75</v>
      </c>
      <c r="AQ12" s="60"/>
      <c r="AR12" s="59" t="s">
        <v>76</v>
      </c>
      <c r="AS12" s="60"/>
      <c r="AT12" s="72" t="s">
        <v>31</v>
      </c>
      <c r="AU12" s="72"/>
      <c r="AV12" s="72" t="s">
        <v>53</v>
      </c>
      <c r="AW12" s="72"/>
      <c r="AX12" s="72" t="s">
        <v>77</v>
      </c>
      <c r="AY12" s="72"/>
      <c r="AZ12" s="59" t="s">
        <v>78</v>
      </c>
      <c r="BA12" s="60"/>
      <c r="BB12" s="59" t="s">
        <v>79</v>
      </c>
      <c r="BC12" s="60"/>
      <c r="BD12" s="72" t="s">
        <v>82</v>
      </c>
      <c r="BE12" s="72"/>
      <c r="BF12" s="72" t="s">
        <v>88</v>
      </c>
      <c r="BG12" s="72"/>
      <c r="BH12" s="53" t="s">
        <v>38</v>
      </c>
      <c r="BI12" s="91"/>
      <c r="BJ12" s="91"/>
      <c r="BK12" s="91"/>
      <c r="BL12" s="91"/>
      <c r="BM12" s="54"/>
      <c r="BN12" s="72" t="s">
        <v>80</v>
      </c>
      <c r="BO12" s="72"/>
      <c r="BP12" s="89"/>
    </row>
    <row r="13" spans="1:68" ht="46.5" customHeight="1" x14ac:dyDescent="0.2">
      <c r="A13" s="55"/>
      <c r="B13" s="55"/>
      <c r="C13" s="66"/>
      <c r="D13" s="63"/>
      <c r="E13" s="64"/>
      <c r="F13" s="63"/>
      <c r="G13" s="64"/>
      <c r="H13" s="67"/>
      <c r="I13" s="70"/>
      <c r="J13" s="70"/>
      <c r="K13" s="70"/>
      <c r="L13" s="70"/>
      <c r="M13" s="75" t="s">
        <v>35</v>
      </c>
      <c r="N13" s="75"/>
      <c r="O13" s="76" t="s">
        <v>37</v>
      </c>
      <c r="P13" s="76"/>
      <c r="Q13" s="87" t="s">
        <v>72</v>
      </c>
      <c r="R13" s="88"/>
      <c r="S13" s="68" t="s">
        <v>73</v>
      </c>
      <c r="T13" s="69"/>
      <c r="U13" s="68" t="s">
        <v>83</v>
      </c>
      <c r="V13" s="69"/>
      <c r="W13" s="68" t="s">
        <v>74</v>
      </c>
      <c r="X13" s="69"/>
      <c r="Y13" s="70"/>
      <c r="Z13" s="70"/>
      <c r="AA13" s="72" t="s">
        <v>35</v>
      </c>
      <c r="AB13" s="72"/>
      <c r="AC13" s="53" t="s">
        <v>60</v>
      </c>
      <c r="AD13" s="54"/>
      <c r="AE13" s="70" t="s">
        <v>40</v>
      </c>
      <c r="AF13" s="70"/>
      <c r="AG13" s="70" t="s">
        <v>1</v>
      </c>
      <c r="AH13" s="70"/>
      <c r="AI13" s="70" t="s">
        <v>2</v>
      </c>
      <c r="AJ13" s="70"/>
      <c r="AK13" s="70" t="s">
        <v>0</v>
      </c>
      <c r="AL13" s="70"/>
      <c r="AM13" s="73"/>
      <c r="AN13" s="63"/>
      <c r="AO13" s="64"/>
      <c r="AP13" s="63"/>
      <c r="AQ13" s="64"/>
      <c r="AR13" s="63"/>
      <c r="AS13" s="64"/>
      <c r="AT13" s="72"/>
      <c r="AU13" s="72"/>
      <c r="AV13" s="72"/>
      <c r="AW13" s="72"/>
      <c r="AX13" s="72"/>
      <c r="AY13" s="72"/>
      <c r="AZ13" s="63"/>
      <c r="BA13" s="64"/>
      <c r="BB13" s="63"/>
      <c r="BC13" s="64"/>
      <c r="BD13" s="72"/>
      <c r="BE13" s="72"/>
      <c r="BF13" s="72"/>
      <c r="BG13" s="72"/>
      <c r="BH13" s="53" t="s">
        <v>89</v>
      </c>
      <c r="BI13" s="54"/>
      <c r="BJ13" s="53" t="s">
        <v>90</v>
      </c>
      <c r="BK13" s="54"/>
      <c r="BL13" s="53" t="s">
        <v>91</v>
      </c>
      <c r="BM13" s="54"/>
      <c r="BN13" s="72"/>
      <c r="BO13" s="72"/>
      <c r="BP13" s="89"/>
    </row>
    <row r="14" spans="1:68" s="2" customFormat="1" ht="21" customHeight="1" x14ac:dyDescent="0.2">
      <c r="A14" s="55"/>
      <c r="B14" s="9" t="s">
        <v>42</v>
      </c>
      <c r="C14" s="9" t="s">
        <v>42</v>
      </c>
      <c r="D14" s="9" t="s">
        <v>36</v>
      </c>
      <c r="E14" s="9" t="s">
        <v>42</v>
      </c>
      <c r="F14" s="9" t="s">
        <v>36</v>
      </c>
      <c r="G14" s="9" t="s">
        <v>42</v>
      </c>
      <c r="H14" s="19" t="s">
        <v>46</v>
      </c>
      <c r="I14" s="9" t="s">
        <v>32</v>
      </c>
      <c r="J14" s="9" t="s">
        <v>46</v>
      </c>
      <c r="K14" s="9" t="s">
        <v>36</v>
      </c>
      <c r="L14" s="9" t="s">
        <v>45</v>
      </c>
      <c r="M14" s="9" t="s">
        <v>36</v>
      </c>
      <c r="N14" s="9" t="s">
        <v>45</v>
      </c>
      <c r="O14" s="9" t="s">
        <v>36</v>
      </c>
      <c r="P14" s="9" t="s">
        <v>44</v>
      </c>
      <c r="Q14" s="9" t="s">
        <v>36</v>
      </c>
      <c r="R14" s="9" t="s">
        <v>44</v>
      </c>
      <c r="S14" s="9" t="s">
        <v>36</v>
      </c>
      <c r="T14" s="9" t="s">
        <v>44</v>
      </c>
      <c r="U14" s="9" t="s">
        <v>36</v>
      </c>
      <c r="V14" s="9" t="s">
        <v>44</v>
      </c>
      <c r="W14" s="9" t="s">
        <v>36</v>
      </c>
      <c r="X14" s="9" t="s">
        <v>44</v>
      </c>
      <c r="Y14" s="9" t="s">
        <v>36</v>
      </c>
      <c r="Z14" s="9" t="s">
        <v>43</v>
      </c>
      <c r="AA14" s="9" t="s">
        <v>36</v>
      </c>
      <c r="AB14" s="9" t="s">
        <v>42</v>
      </c>
      <c r="AC14" s="9" t="s">
        <v>36</v>
      </c>
      <c r="AD14" s="9" t="s">
        <v>42</v>
      </c>
      <c r="AE14" s="9" t="s">
        <v>36</v>
      </c>
      <c r="AF14" s="9" t="s">
        <v>33</v>
      </c>
      <c r="AG14" s="9" t="s">
        <v>36</v>
      </c>
      <c r="AH14" s="9" t="s">
        <v>33</v>
      </c>
      <c r="AI14" s="9" t="s">
        <v>36</v>
      </c>
      <c r="AJ14" s="9" t="s">
        <v>33</v>
      </c>
      <c r="AK14" s="9" t="s">
        <v>47</v>
      </c>
      <c r="AL14" s="9" t="s">
        <v>33</v>
      </c>
      <c r="AM14" s="9" t="s">
        <v>45</v>
      </c>
      <c r="AN14" s="9" t="s">
        <v>47</v>
      </c>
      <c r="AO14" s="9" t="s">
        <v>33</v>
      </c>
      <c r="AP14" s="9" t="s">
        <v>49</v>
      </c>
      <c r="AQ14" s="9" t="s">
        <v>50</v>
      </c>
      <c r="AR14" s="9" t="s">
        <v>52</v>
      </c>
      <c r="AS14" s="9" t="s">
        <v>50</v>
      </c>
      <c r="AT14" s="9" t="s">
        <v>52</v>
      </c>
      <c r="AU14" s="9" t="s">
        <v>50</v>
      </c>
      <c r="AV14" s="9" t="s">
        <v>52</v>
      </c>
      <c r="AW14" s="9" t="s">
        <v>50</v>
      </c>
      <c r="AX14" s="9" t="s">
        <v>52</v>
      </c>
      <c r="AY14" s="9" t="s">
        <v>50</v>
      </c>
      <c r="AZ14" s="9" t="s">
        <v>52</v>
      </c>
      <c r="BA14" s="9" t="s">
        <v>50</v>
      </c>
      <c r="BB14" s="9" t="s">
        <v>52</v>
      </c>
      <c r="BC14" s="9" t="s">
        <v>50</v>
      </c>
      <c r="BD14" s="9" t="s">
        <v>52</v>
      </c>
      <c r="BE14" s="9" t="s">
        <v>50</v>
      </c>
      <c r="BF14" s="9" t="s">
        <v>52</v>
      </c>
      <c r="BG14" s="9" t="s">
        <v>50</v>
      </c>
      <c r="BH14" s="49" t="s">
        <v>52</v>
      </c>
      <c r="BI14" s="49" t="s">
        <v>50</v>
      </c>
      <c r="BJ14" s="49" t="s">
        <v>52</v>
      </c>
      <c r="BK14" s="49" t="s">
        <v>50</v>
      </c>
      <c r="BL14" s="49" t="s">
        <v>52</v>
      </c>
      <c r="BM14" s="49" t="s">
        <v>50</v>
      </c>
      <c r="BN14" s="9" t="s">
        <v>52</v>
      </c>
      <c r="BO14" s="9" t="s">
        <v>50</v>
      </c>
    </row>
    <row r="15" spans="1:68" s="2" customFormat="1" ht="11.25" customHeight="1" x14ac:dyDescent="0.2">
      <c r="A15" s="12" t="s">
        <v>57</v>
      </c>
      <c r="B15" s="26">
        <f>B16+B17</f>
        <v>11621603.377990002</v>
      </c>
      <c r="C15" s="26">
        <f t="shared" ref="C15:G15" si="0">C16+C17</f>
        <v>41186.977990000007</v>
      </c>
      <c r="D15" s="24">
        <f t="shared" si="0"/>
        <v>424</v>
      </c>
      <c r="E15" s="20">
        <f t="shared" si="0"/>
        <v>40924.069990000004</v>
      </c>
      <c r="F15" s="24">
        <f t="shared" si="0"/>
        <v>3</v>
      </c>
      <c r="G15" s="20">
        <f t="shared" si="0"/>
        <v>262.90800000000002</v>
      </c>
      <c r="H15" s="26">
        <f>H16+H17</f>
        <v>11580416.400000002</v>
      </c>
      <c r="I15" s="44">
        <v>91133</v>
      </c>
      <c r="J15" s="26">
        <v>696941.3</v>
      </c>
      <c r="K15" s="44">
        <v>55465</v>
      </c>
      <c r="L15" s="26">
        <v>5083950</v>
      </c>
      <c r="M15" s="44">
        <v>2746</v>
      </c>
      <c r="N15" s="26">
        <v>474194</v>
      </c>
      <c r="O15" s="44">
        <v>1388</v>
      </c>
      <c r="P15" s="26">
        <v>430176.4</v>
      </c>
      <c r="Q15" s="44">
        <v>379</v>
      </c>
      <c r="R15" s="26">
        <v>105401.7</v>
      </c>
      <c r="S15" s="44">
        <v>25</v>
      </c>
      <c r="T15" s="26">
        <v>9877.6</v>
      </c>
      <c r="U15" s="44">
        <v>5</v>
      </c>
      <c r="V15" s="26">
        <v>2617.6</v>
      </c>
      <c r="W15" s="44">
        <v>69</v>
      </c>
      <c r="X15" s="26">
        <v>23512</v>
      </c>
      <c r="Y15" s="44">
        <v>21164</v>
      </c>
      <c r="Z15" s="26">
        <v>1141533.3999999999</v>
      </c>
      <c r="AA15" s="44">
        <v>2388</v>
      </c>
      <c r="AB15" s="26">
        <v>323964.59999999998</v>
      </c>
      <c r="AC15" s="44">
        <v>175</v>
      </c>
      <c r="AD15" s="26">
        <v>27538.1</v>
      </c>
      <c r="AE15" s="44">
        <v>218</v>
      </c>
      <c r="AF15" s="26">
        <v>30744.6</v>
      </c>
      <c r="AG15" s="44">
        <v>1773</v>
      </c>
      <c r="AH15" s="26">
        <v>171688.5</v>
      </c>
      <c r="AI15" s="44">
        <v>850</v>
      </c>
      <c r="AJ15" s="26">
        <v>42460</v>
      </c>
      <c r="AK15" s="44">
        <v>1018</v>
      </c>
      <c r="AL15" s="26">
        <v>46110.2</v>
      </c>
      <c r="AM15" s="37">
        <f>AM16+AM17</f>
        <v>4397732.9999999981</v>
      </c>
      <c r="AN15" s="44">
        <v>394308</v>
      </c>
      <c r="AO15" s="26">
        <v>1450323.5</v>
      </c>
      <c r="AP15" s="44">
        <v>85342</v>
      </c>
      <c r="AQ15" s="26">
        <v>339320.3</v>
      </c>
      <c r="AR15" s="44">
        <v>13587</v>
      </c>
      <c r="AS15" s="26">
        <v>34622.1</v>
      </c>
      <c r="AT15" s="44">
        <v>169695</v>
      </c>
      <c r="AU15" s="26">
        <v>297344.7</v>
      </c>
      <c r="AV15" s="44">
        <v>715462</v>
      </c>
      <c r="AW15" s="26">
        <v>579470.1</v>
      </c>
      <c r="AX15" s="44">
        <v>135880</v>
      </c>
      <c r="AY15" s="26">
        <v>775251</v>
      </c>
      <c r="AZ15" s="44">
        <v>15951</v>
      </c>
      <c r="BA15" s="26">
        <v>39349.4</v>
      </c>
      <c r="BB15" s="44">
        <v>42324</v>
      </c>
      <c r="BC15" s="26">
        <v>138935.4</v>
      </c>
      <c r="BD15" s="44">
        <v>83839</v>
      </c>
      <c r="BE15" s="26">
        <v>391383.4</v>
      </c>
      <c r="BF15" s="44">
        <v>76861</v>
      </c>
      <c r="BG15" s="26">
        <v>364365.1</v>
      </c>
      <c r="BH15" s="44">
        <v>11420</v>
      </c>
      <c r="BI15" s="26">
        <v>76434.7</v>
      </c>
      <c r="BJ15" s="44">
        <v>37347</v>
      </c>
      <c r="BK15" s="26">
        <v>209860.6</v>
      </c>
      <c r="BL15" s="44">
        <v>16700</v>
      </c>
      <c r="BM15" s="26">
        <v>42200.6</v>
      </c>
      <c r="BN15" s="44">
        <v>6468</v>
      </c>
      <c r="BO15" s="26">
        <v>26717.4</v>
      </c>
    </row>
    <row r="16" spans="1:68" s="2" customFormat="1" ht="11.25" customHeight="1" x14ac:dyDescent="0.2">
      <c r="A16" s="12" t="s">
        <v>58</v>
      </c>
      <c r="B16" s="26">
        <f>C16+H16</f>
        <v>408404.18938947009</v>
      </c>
      <c r="C16" s="29"/>
      <c r="D16" s="25"/>
      <c r="E16" s="25"/>
      <c r="F16" s="25"/>
      <c r="G16" s="25"/>
      <c r="H16" s="26">
        <f>J16+L16+Z16+AH16+AJ16+AL16+AM16</f>
        <v>408404.18938947009</v>
      </c>
      <c r="I16" s="44">
        <f>I15-I17</f>
        <v>215.8456079478201</v>
      </c>
      <c r="J16" s="26">
        <f>J15-J17</f>
        <v>11304.949990022229</v>
      </c>
      <c r="K16" s="44">
        <f t="shared" ref="K16:BM16" si="1">K15-K17</f>
        <v>1210</v>
      </c>
      <c r="L16" s="26">
        <f t="shared" si="1"/>
        <v>257568.59000858944</v>
      </c>
      <c r="M16" s="44">
        <f t="shared" si="1"/>
        <v>53</v>
      </c>
      <c r="N16" s="26">
        <f t="shared" si="1"/>
        <v>18872.880410157086</v>
      </c>
      <c r="O16" s="44">
        <f t="shared" si="1"/>
        <v>17</v>
      </c>
      <c r="P16" s="26">
        <f t="shared" si="1"/>
        <v>17931.737388279871</v>
      </c>
      <c r="Q16" s="44">
        <f t="shared" ref="Q16" si="2">Q15-Q17</f>
        <v>4</v>
      </c>
      <c r="R16" s="26">
        <f t="shared" ref="R16" si="3">R15-R17</f>
        <v>13115.623723677229</v>
      </c>
      <c r="S16" s="44">
        <f t="shared" ref="S16" si="4">S15-S17</f>
        <v>0</v>
      </c>
      <c r="T16" s="26">
        <f t="shared" ref="T16" si="5">T15-T17</f>
        <v>917.86342299999706</v>
      </c>
      <c r="U16" s="44">
        <f t="shared" ref="U16" si="6">U15-U17</f>
        <v>5</v>
      </c>
      <c r="V16" s="26">
        <f t="shared" ref="V16" si="7">V15-V17</f>
        <v>2617.6</v>
      </c>
      <c r="W16" s="44">
        <f t="shared" ref="W16" si="8">W15-W17</f>
        <v>11</v>
      </c>
      <c r="X16" s="26">
        <f t="shared" ref="X16" si="9">X15-X17</f>
        <v>300.15462696198301</v>
      </c>
      <c r="Y16" s="44">
        <f t="shared" si="1"/>
        <v>2495</v>
      </c>
      <c r="Z16" s="26">
        <f t="shared" si="1"/>
        <v>49321.904657993931</v>
      </c>
      <c r="AA16" s="44">
        <f t="shared" si="1"/>
        <v>415</v>
      </c>
      <c r="AB16" s="26">
        <f t="shared" si="1"/>
        <v>31290.655394382775</v>
      </c>
      <c r="AC16" s="44">
        <f t="shared" si="1"/>
        <v>88</v>
      </c>
      <c r="AD16" s="26">
        <f t="shared" si="1"/>
        <v>11242.116028165387</v>
      </c>
      <c r="AE16" s="44">
        <f t="shared" si="1"/>
        <v>8</v>
      </c>
      <c r="AF16" s="26">
        <f t="shared" si="1"/>
        <v>6439.0599614665334</v>
      </c>
      <c r="AG16" s="44">
        <f t="shared" si="1"/>
        <v>225</v>
      </c>
      <c r="AH16" s="26">
        <f t="shared" si="1"/>
        <v>2973.0610416209674</v>
      </c>
      <c r="AI16" s="44">
        <f t="shared" si="1"/>
        <v>16</v>
      </c>
      <c r="AJ16" s="26">
        <f t="shared" si="1"/>
        <v>21.652094188946649</v>
      </c>
      <c r="AK16" s="44">
        <f t="shared" si="1"/>
        <v>6</v>
      </c>
      <c r="AL16" s="26">
        <f t="shared" si="1"/>
        <v>2563.7033699999956</v>
      </c>
      <c r="AM16" s="37">
        <f>AO16+AQ16+AS16+AU16+AW16+AY16+BC16+BG16+BO16+BE16</f>
        <v>84650.328227054561</v>
      </c>
      <c r="AN16" s="44">
        <f t="shared" si="1"/>
        <v>1291</v>
      </c>
      <c r="AO16" s="26">
        <f t="shared" si="1"/>
        <v>7930.3014368754812</v>
      </c>
      <c r="AP16" s="44">
        <f t="shared" si="1"/>
        <v>2490</v>
      </c>
      <c r="AQ16" s="26">
        <f t="shared" si="1"/>
        <v>22643.676095356059</v>
      </c>
      <c r="AR16" s="44">
        <f t="shared" ref="AR16" si="10">AR15-AR17</f>
        <v>6</v>
      </c>
      <c r="AS16" s="26">
        <f t="shared" ref="AS16" si="11">AS15-AS17</f>
        <v>269.59338724419649</v>
      </c>
      <c r="AT16" s="44">
        <f t="shared" si="1"/>
        <v>2377</v>
      </c>
      <c r="AU16" s="26">
        <f t="shared" si="1"/>
        <v>994.79671761678765</v>
      </c>
      <c r="AV16" s="44">
        <f>AV15-AV17</f>
        <v>13129</v>
      </c>
      <c r="AW16" s="26">
        <f>AW15-AW17</f>
        <v>12224.779296596535</v>
      </c>
      <c r="AX16" s="44">
        <f t="shared" si="1"/>
        <v>11</v>
      </c>
      <c r="AY16" s="26">
        <f t="shared" si="1"/>
        <v>61.729131624451838</v>
      </c>
      <c r="AZ16" s="44">
        <f t="shared" ref="AZ16" si="12">AZ15-AZ17</f>
        <v>1175</v>
      </c>
      <c r="BA16" s="26">
        <f t="shared" ref="BA16" si="13">BA15-BA17</f>
        <v>4401.1334949999946</v>
      </c>
      <c r="BB16" s="44">
        <f t="shared" ref="BB16" si="14">BB15-BB17</f>
        <v>6</v>
      </c>
      <c r="BC16" s="26">
        <f t="shared" ref="BC16" si="15">BC15-BC17</f>
        <v>18.054000000003725</v>
      </c>
      <c r="BD16" s="44">
        <f t="shared" ref="BD16" si="16">BD15-BD17</f>
        <v>15</v>
      </c>
      <c r="BE16" s="26">
        <f t="shared" ref="BE16" si="17">BE15-BE17</f>
        <v>82.116041192435659</v>
      </c>
      <c r="BF16" s="44">
        <f t="shared" si="1"/>
        <v>87</v>
      </c>
      <c r="BG16" s="26">
        <f t="shared" si="1"/>
        <v>38920.682120548619</v>
      </c>
      <c r="BH16" s="44">
        <f t="shared" si="1"/>
        <v>1</v>
      </c>
      <c r="BI16" s="26">
        <f t="shared" si="1"/>
        <v>6.4972154472343391</v>
      </c>
      <c r="BJ16" s="44">
        <f t="shared" si="1"/>
        <v>5</v>
      </c>
      <c r="BK16" s="26">
        <f t="shared" si="1"/>
        <v>34618.990996250417</v>
      </c>
      <c r="BL16" s="44">
        <f t="shared" si="1"/>
        <v>76</v>
      </c>
      <c r="BM16" s="26">
        <f t="shared" si="1"/>
        <v>109.69763681310724</v>
      </c>
      <c r="BN16" s="44">
        <f t="shared" ref="BN16" si="18">BN15-BN17</f>
        <v>388</v>
      </c>
      <c r="BO16" s="26">
        <f t="shared" ref="BO16" si="19">BO15-BO17</f>
        <v>1504.5999999999985</v>
      </c>
    </row>
    <row r="17" spans="1:67" s="13" customFormat="1" ht="10.5" x14ac:dyDescent="0.15">
      <c r="A17" s="23" t="s">
        <v>59</v>
      </c>
      <c r="B17" s="26">
        <f>C17+H17</f>
        <v>11213199.188600531</v>
      </c>
      <c r="C17" s="30">
        <f t="shared" ref="C17:H17" si="20">SUM(C18:C66)</f>
        <v>41186.977990000007</v>
      </c>
      <c r="D17" s="10">
        <f t="shared" si="20"/>
        <v>424</v>
      </c>
      <c r="E17" s="30">
        <f t="shared" si="20"/>
        <v>40924.069990000004</v>
      </c>
      <c r="F17" s="10">
        <f t="shared" si="20"/>
        <v>3</v>
      </c>
      <c r="G17" s="11">
        <f t="shared" si="20"/>
        <v>262.90800000000002</v>
      </c>
      <c r="H17" s="30">
        <f t="shared" si="20"/>
        <v>11172012.210610531</v>
      </c>
      <c r="I17" s="93">
        <f t="shared" ref="I17:AM17" si="21">SUM(I18:I66)</f>
        <v>90917.15439205218</v>
      </c>
      <c r="J17" s="30">
        <f t="shared" si="21"/>
        <v>685636.35000997782</v>
      </c>
      <c r="K17" s="93">
        <f t="shared" si="21"/>
        <v>54255</v>
      </c>
      <c r="L17" s="30">
        <f t="shared" si="21"/>
        <v>4826381.4099914106</v>
      </c>
      <c r="M17" s="93">
        <f t="shared" si="21"/>
        <v>2693</v>
      </c>
      <c r="N17" s="30">
        <f t="shared" si="21"/>
        <v>455321.11958984291</v>
      </c>
      <c r="O17" s="93">
        <f t="shared" si="21"/>
        <v>1371</v>
      </c>
      <c r="P17" s="30">
        <f t="shared" si="21"/>
        <v>412244.66261172015</v>
      </c>
      <c r="Q17" s="93">
        <f t="shared" si="21"/>
        <v>375</v>
      </c>
      <c r="R17" s="30">
        <f t="shared" si="21"/>
        <v>92286.076276322769</v>
      </c>
      <c r="S17" s="93">
        <f t="shared" si="21"/>
        <v>25</v>
      </c>
      <c r="T17" s="30">
        <f t="shared" si="21"/>
        <v>8959.7365770000033</v>
      </c>
      <c r="U17" s="93">
        <f t="shared" si="21"/>
        <v>0</v>
      </c>
      <c r="V17" s="30">
        <f t="shared" si="21"/>
        <v>0</v>
      </c>
      <c r="W17" s="93">
        <f t="shared" si="21"/>
        <v>58</v>
      </c>
      <c r="X17" s="30">
        <f t="shared" si="21"/>
        <v>23211.845373038017</v>
      </c>
      <c r="Y17" s="93">
        <f t="shared" si="21"/>
        <v>18669</v>
      </c>
      <c r="Z17" s="30">
        <f t="shared" si="21"/>
        <v>1092211.495342006</v>
      </c>
      <c r="AA17" s="93">
        <f t="shared" si="21"/>
        <v>1973</v>
      </c>
      <c r="AB17" s="30">
        <f t="shared" si="21"/>
        <v>292673.9446056172</v>
      </c>
      <c r="AC17" s="93">
        <f t="shared" si="21"/>
        <v>87</v>
      </c>
      <c r="AD17" s="30">
        <f t="shared" si="21"/>
        <v>16295.983971834612</v>
      </c>
      <c r="AE17" s="93">
        <f t="shared" si="21"/>
        <v>210</v>
      </c>
      <c r="AF17" s="30">
        <f t="shared" si="21"/>
        <v>24305.540038533465</v>
      </c>
      <c r="AG17" s="93">
        <f t="shared" si="21"/>
        <v>1548</v>
      </c>
      <c r="AH17" s="30">
        <f t="shared" si="21"/>
        <v>168715.43895837903</v>
      </c>
      <c r="AI17" s="93">
        <f t="shared" si="21"/>
        <v>834</v>
      </c>
      <c r="AJ17" s="30">
        <f t="shared" si="21"/>
        <v>42438.347905811053</v>
      </c>
      <c r="AK17" s="93">
        <f t="shared" si="21"/>
        <v>1012</v>
      </c>
      <c r="AL17" s="30">
        <f t="shared" si="21"/>
        <v>43546.496630000001</v>
      </c>
      <c r="AM17" s="30">
        <f t="shared" si="21"/>
        <v>4313082.6717729438</v>
      </c>
      <c r="AN17" s="93">
        <f t="shared" ref="AN17" si="22">SUM(AN18:AN66)</f>
        <v>393017</v>
      </c>
      <c r="AO17" s="30">
        <f t="shared" ref="AO17" si="23">SUM(AO18:AO66)</f>
        <v>1442393.1985631245</v>
      </c>
      <c r="AP17" s="93">
        <f t="shared" ref="AP17" si="24">SUM(AP18:AP66)</f>
        <v>82852</v>
      </c>
      <c r="AQ17" s="30">
        <f t="shared" ref="AQ17" si="25">SUM(AQ18:AQ66)</f>
        <v>316676.62390464393</v>
      </c>
      <c r="AR17" s="93">
        <f t="shared" ref="AR17" si="26">SUM(AR18:AR66)</f>
        <v>13581</v>
      </c>
      <c r="AS17" s="30">
        <f t="shared" ref="AS17" si="27">SUM(AS18:AS66)</f>
        <v>34352.506612755802</v>
      </c>
      <c r="AT17" s="93">
        <f t="shared" ref="AT17" si="28">SUM(AT18:AT66)</f>
        <v>167318</v>
      </c>
      <c r="AU17" s="30">
        <f t="shared" ref="AU17" si="29">SUM(AU18:AU66)</f>
        <v>296349.90328238322</v>
      </c>
      <c r="AV17" s="93">
        <f t="shared" ref="AV17" si="30">SUM(AV18:AV66)</f>
        <v>702333</v>
      </c>
      <c r="AW17" s="30">
        <f t="shared" ref="AW17" si="31">SUM(AW18:AW66)</f>
        <v>567245.32070340344</v>
      </c>
      <c r="AX17" s="93">
        <f t="shared" ref="AX17" si="32">SUM(AX18:AX66)</f>
        <v>135869</v>
      </c>
      <c r="AY17" s="30">
        <f t="shared" ref="AY17" si="33">SUM(AY18:AY66)</f>
        <v>775189.27086837555</v>
      </c>
      <c r="AZ17" s="93">
        <f t="shared" ref="AZ17" si="34">SUM(AZ18:AZ66)</f>
        <v>14776</v>
      </c>
      <c r="BA17" s="30">
        <f t="shared" ref="BA17" si="35">SUM(BA18:BA66)</f>
        <v>34948.266505000007</v>
      </c>
      <c r="BB17" s="93">
        <f t="shared" ref="BB17" si="36">SUM(BB18:BB66)</f>
        <v>42318</v>
      </c>
      <c r="BC17" s="30">
        <f t="shared" ref="BC17" si="37">SUM(BC18:BC66)</f>
        <v>138917.34599999999</v>
      </c>
      <c r="BD17" s="93">
        <f t="shared" ref="BD17" si="38">SUM(BD18:BD66)</f>
        <v>83824</v>
      </c>
      <c r="BE17" s="30">
        <f t="shared" ref="BE17" si="39">SUM(BE18:BE66)</f>
        <v>391301.28395880759</v>
      </c>
      <c r="BF17" s="93">
        <f t="shared" ref="BF17" si="40">SUM(BF18:BF66)</f>
        <v>76774</v>
      </c>
      <c r="BG17" s="30">
        <f t="shared" ref="BG17" si="41">SUM(BG18:BG66)</f>
        <v>325444.41787945136</v>
      </c>
      <c r="BH17" s="93">
        <f t="shared" ref="BH17" si="42">SUM(BH18:BH66)</f>
        <v>11419</v>
      </c>
      <c r="BI17" s="30">
        <f t="shared" ref="BI17" si="43">SUM(BI18:BI66)</f>
        <v>76428.202784552763</v>
      </c>
      <c r="BJ17" s="93">
        <f t="shared" ref="BJ17" si="44">SUM(BJ18:BJ66)</f>
        <v>37342</v>
      </c>
      <c r="BK17" s="30">
        <f t="shared" ref="BK17" si="45">SUM(BK18:BK66)</f>
        <v>175241.60900374959</v>
      </c>
      <c r="BL17" s="93">
        <f t="shared" ref="BL17" si="46">SUM(BL18:BL66)</f>
        <v>16624</v>
      </c>
      <c r="BM17" s="30">
        <f t="shared" ref="BM17" si="47">SUM(BM18:BM66)</f>
        <v>42090.902363186891</v>
      </c>
      <c r="BN17" s="93">
        <f t="shared" ref="BN17" si="48">SUM(BN18:BN66)</f>
        <v>6080</v>
      </c>
      <c r="BO17" s="92">
        <f t="shared" ref="BO17" si="49">SUM(BO18:BO66)</f>
        <v>25212.800000000003</v>
      </c>
    </row>
    <row r="18" spans="1:67" ht="11.25" x14ac:dyDescent="0.2">
      <c r="A18" s="15" t="s">
        <v>3</v>
      </c>
      <c r="B18" s="26">
        <f>C18+H18</f>
        <v>174072.74969911686</v>
      </c>
      <c r="C18" s="31"/>
      <c r="D18" s="15"/>
      <c r="E18" s="15"/>
      <c r="F18" s="15"/>
      <c r="G18" s="15"/>
      <c r="H18" s="26">
        <f t="shared" ref="H18:H47" si="50">J18+L18+Z18+AH18+AJ18+AL18+AM18</f>
        <v>174072.74969911686</v>
      </c>
      <c r="I18" s="45">
        <v>3331.641057910062</v>
      </c>
      <c r="J18" s="40">
        <v>18545.528963523677</v>
      </c>
      <c r="K18" s="45">
        <v>723</v>
      </c>
      <c r="L18" s="40">
        <v>49086.490453682258</v>
      </c>
      <c r="M18" s="45"/>
      <c r="N18" s="40"/>
      <c r="O18" s="45"/>
      <c r="P18" s="40"/>
      <c r="Q18" s="40"/>
      <c r="R18" s="40"/>
      <c r="S18" s="40"/>
      <c r="T18" s="40"/>
      <c r="U18" s="40"/>
      <c r="V18" s="40"/>
      <c r="W18" s="40"/>
      <c r="X18" s="40"/>
      <c r="Y18" s="45">
        <v>354</v>
      </c>
      <c r="Z18" s="40">
        <v>9754.6104126840455</v>
      </c>
      <c r="AA18" s="39"/>
      <c r="AB18" s="40"/>
      <c r="AC18" s="40"/>
      <c r="AD18" s="40"/>
      <c r="AE18" s="39"/>
      <c r="AF18" s="41"/>
      <c r="AG18" s="39"/>
      <c r="AH18" s="39"/>
      <c r="AI18" s="39"/>
      <c r="AJ18" s="39"/>
      <c r="AK18" s="39"/>
      <c r="AL18" s="41"/>
      <c r="AM18" s="41">
        <f t="shared" ref="AM18:AM36" si="51">AO18+AQ18+AS18+AU18+AW18+AY18+BC18+BG18+BO18+BE18</f>
        <v>96686.119869226852</v>
      </c>
      <c r="AN18" s="45">
        <v>7171</v>
      </c>
      <c r="AO18" s="40">
        <v>26172.447401359917</v>
      </c>
      <c r="AP18" s="45"/>
      <c r="AQ18" s="40"/>
      <c r="AR18" s="45">
        <v>510</v>
      </c>
      <c r="AS18" s="40">
        <v>1309.6098514379999</v>
      </c>
      <c r="AT18" s="45">
        <v>5663</v>
      </c>
      <c r="AU18" s="40">
        <v>10316.945465758801</v>
      </c>
      <c r="AV18" s="45">
        <v>19546</v>
      </c>
      <c r="AW18" s="40">
        <v>6012.7940462848001</v>
      </c>
      <c r="AX18" s="45">
        <v>3783</v>
      </c>
      <c r="AY18" s="40">
        <v>24564.124110000001</v>
      </c>
      <c r="AZ18" s="45">
        <v>291</v>
      </c>
      <c r="BA18" s="40">
        <v>809.38011000000006</v>
      </c>
      <c r="BB18" s="45">
        <v>1391</v>
      </c>
      <c r="BC18" s="40">
        <v>3955.1009999999997</v>
      </c>
      <c r="BD18" s="45">
        <v>2964</v>
      </c>
      <c r="BE18" s="40">
        <v>13392.263000000001</v>
      </c>
      <c r="BF18" s="45">
        <v>2822</v>
      </c>
      <c r="BG18" s="40">
        <v>10962.834994385343</v>
      </c>
      <c r="BH18" s="45"/>
      <c r="BI18" s="40"/>
      <c r="BJ18" s="45">
        <v>1891</v>
      </c>
      <c r="BK18" s="40">
        <v>8519.3760661087254</v>
      </c>
      <c r="BL18" s="45">
        <v>344</v>
      </c>
      <c r="BM18" s="40">
        <v>873.27985881761765</v>
      </c>
      <c r="BN18" s="41"/>
      <c r="BO18" s="41"/>
    </row>
    <row r="19" spans="1:67" ht="11.25" x14ac:dyDescent="0.2">
      <c r="A19" s="3" t="s">
        <v>4</v>
      </c>
      <c r="B19" s="26">
        <f t="shared" ref="B19:B66" si="52">C19+H19</f>
        <v>638250.79140277533</v>
      </c>
      <c r="C19" s="32"/>
      <c r="D19" s="3"/>
      <c r="E19" s="3"/>
      <c r="F19" s="3"/>
      <c r="G19" s="3"/>
      <c r="H19" s="26">
        <f t="shared" si="50"/>
        <v>638250.79140277533</v>
      </c>
      <c r="I19" s="45">
        <v>6373.2799999999988</v>
      </c>
      <c r="J19" s="40">
        <v>67865.462290929558</v>
      </c>
      <c r="K19" s="45">
        <v>3264</v>
      </c>
      <c r="L19" s="40">
        <v>257853.27942102592</v>
      </c>
      <c r="M19" s="45"/>
      <c r="N19" s="40"/>
      <c r="O19" s="45"/>
      <c r="P19" s="40"/>
      <c r="Q19" s="40"/>
      <c r="R19" s="40"/>
      <c r="S19" s="40"/>
      <c r="T19" s="40"/>
      <c r="U19" s="40"/>
      <c r="V19" s="40"/>
      <c r="W19" s="40"/>
      <c r="X19" s="40"/>
      <c r="Y19" s="45">
        <v>1211</v>
      </c>
      <c r="Z19" s="40">
        <v>38567.131727105821</v>
      </c>
      <c r="AA19" s="39"/>
      <c r="AB19" s="40"/>
      <c r="AC19" s="40"/>
      <c r="AD19" s="40"/>
      <c r="AE19" s="39"/>
      <c r="AF19" s="41"/>
      <c r="AG19" s="39"/>
      <c r="AH19" s="39"/>
      <c r="AI19" s="39"/>
      <c r="AJ19" s="39"/>
      <c r="AK19" s="39"/>
      <c r="AL19" s="41"/>
      <c r="AM19" s="41">
        <f t="shared" si="51"/>
        <v>273964.91796371405</v>
      </c>
      <c r="AN19" s="45">
        <v>18163</v>
      </c>
      <c r="AO19" s="40">
        <v>75897.930481294999</v>
      </c>
      <c r="AP19" s="45">
        <v>4607</v>
      </c>
      <c r="AQ19" s="40">
        <v>14954.258561999995</v>
      </c>
      <c r="AR19" s="45">
        <v>1560</v>
      </c>
      <c r="AS19" s="40">
        <v>4005.8654279280008</v>
      </c>
      <c r="AT19" s="45">
        <v>11699</v>
      </c>
      <c r="AU19" s="40">
        <v>20897.332908876899</v>
      </c>
      <c r="AV19" s="45">
        <v>30698</v>
      </c>
      <c r="AW19" s="40">
        <v>33918.386438870002</v>
      </c>
      <c r="AX19" s="45">
        <v>9984</v>
      </c>
      <c r="AY19" s="40">
        <v>56707.782496000058</v>
      </c>
      <c r="AZ19" s="45">
        <v>1431</v>
      </c>
      <c r="BA19" s="40">
        <v>3675.0234960000025</v>
      </c>
      <c r="BB19" s="45">
        <v>3446</v>
      </c>
      <c r="BC19" s="40">
        <v>11095.86100000001</v>
      </c>
      <c r="BD19" s="45">
        <v>6934</v>
      </c>
      <c r="BE19" s="40">
        <v>29642.712000000003</v>
      </c>
      <c r="BF19" s="45">
        <v>7159</v>
      </c>
      <c r="BG19" s="40">
        <v>26844.788648744063</v>
      </c>
      <c r="BH19" s="45">
        <v>296</v>
      </c>
      <c r="BI19" s="40">
        <v>1981.1496649643238</v>
      </c>
      <c r="BJ19" s="45">
        <v>3600</v>
      </c>
      <c r="BK19" s="40">
        <v>16224.860181967088</v>
      </c>
      <c r="BL19" s="45">
        <v>1324</v>
      </c>
      <c r="BM19" s="40">
        <v>3355.4319890686543</v>
      </c>
      <c r="BN19" s="41"/>
      <c r="BO19" s="41"/>
    </row>
    <row r="20" spans="1:67" ht="11.25" x14ac:dyDescent="0.2">
      <c r="A20" s="3" t="s">
        <v>97</v>
      </c>
      <c r="B20" s="26">
        <f t="shared" si="52"/>
        <v>395019.83756321069</v>
      </c>
      <c r="C20" s="32"/>
      <c r="D20" s="3"/>
      <c r="E20" s="3"/>
      <c r="F20" s="3"/>
      <c r="G20" s="3"/>
      <c r="H20" s="26">
        <f t="shared" si="50"/>
        <v>395019.83756321069</v>
      </c>
      <c r="I20" s="45">
        <v>4295.92</v>
      </c>
      <c r="J20" s="40">
        <v>30986.326906232833</v>
      </c>
      <c r="K20" s="45">
        <v>1181</v>
      </c>
      <c r="L20" s="40">
        <v>81402.369674364876</v>
      </c>
      <c r="M20" s="45"/>
      <c r="N20" s="40"/>
      <c r="O20" s="45"/>
      <c r="P20" s="40"/>
      <c r="Q20" s="40"/>
      <c r="R20" s="40"/>
      <c r="S20" s="40"/>
      <c r="T20" s="40"/>
      <c r="U20" s="40"/>
      <c r="V20" s="40"/>
      <c r="W20" s="40"/>
      <c r="X20" s="40"/>
      <c r="Y20" s="45">
        <v>827</v>
      </c>
      <c r="Z20" s="40">
        <v>25357.247930788781</v>
      </c>
      <c r="AA20" s="39"/>
      <c r="AB20" s="40"/>
      <c r="AC20" s="40"/>
      <c r="AD20" s="40"/>
      <c r="AE20" s="39"/>
      <c r="AF20" s="41"/>
      <c r="AG20" s="39"/>
      <c r="AH20" s="39"/>
      <c r="AI20" s="39"/>
      <c r="AJ20" s="39"/>
      <c r="AK20" s="45">
        <v>48</v>
      </c>
      <c r="AL20" s="41">
        <v>2312.9888700000001</v>
      </c>
      <c r="AM20" s="41">
        <f t="shared" si="51"/>
        <v>254960.90418182421</v>
      </c>
      <c r="AN20" s="45">
        <v>17247</v>
      </c>
      <c r="AO20" s="40">
        <v>68850.671987439928</v>
      </c>
      <c r="AP20" s="45">
        <v>4843</v>
      </c>
      <c r="AQ20" s="40">
        <v>6459.1374100000003</v>
      </c>
      <c r="AR20" s="45">
        <v>1444</v>
      </c>
      <c r="AS20" s="40">
        <v>3544.3570300011997</v>
      </c>
      <c r="AT20" s="45">
        <v>9163</v>
      </c>
      <c r="AU20" s="40">
        <v>17325.177771618004</v>
      </c>
      <c r="AV20" s="45">
        <v>35858</v>
      </c>
      <c r="AW20" s="40">
        <v>42560.360556925603</v>
      </c>
      <c r="AX20" s="45">
        <v>9002</v>
      </c>
      <c r="AY20" s="40">
        <v>58867.821755999998</v>
      </c>
      <c r="AZ20" s="45">
        <v>1653</v>
      </c>
      <c r="BA20" s="40">
        <v>3639.7297559999997</v>
      </c>
      <c r="BB20" s="45">
        <v>3083</v>
      </c>
      <c r="BC20" s="40">
        <v>10569.707000000002</v>
      </c>
      <c r="BD20" s="45">
        <v>7038</v>
      </c>
      <c r="BE20" s="40">
        <v>29086.333999999995</v>
      </c>
      <c r="BF20" s="45">
        <v>4632</v>
      </c>
      <c r="BG20" s="40">
        <v>17697.336669839511</v>
      </c>
      <c r="BH20" s="45">
        <v>223</v>
      </c>
      <c r="BI20" s="40">
        <v>1492.5553219156902</v>
      </c>
      <c r="BJ20" s="45">
        <v>2324</v>
      </c>
      <c r="BK20" s="40">
        <v>10676.542502235996</v>
      </c>
      <c r="BL20" s="45">
        <v>976</v>
      </c>
      <c r="BM20" s="40">
        <v>2477.9002924258225</v>
      </c>
      <c r="BN20" s="41"/>
      <c r="BO20" s="41"/>
    </row>
    <row r="21" spans="1:67" ht="11.25" x14ac:dyDescent="0.2">
      <c r="A21" s="3" t="s">
        <v>5</v>
      </c>
      <c r="B21" s="26">
        <f t="shared" si="52"/>
        <v>227546.39559267549</v>
      </c>
      <c r="C21" s="32"/>
      <c r="D21" s="3"/>
      <c r="E21" s="3"/>
      <c r="F21" s="3"/>
      <c r="G21" s="3"/>
      <c r="H21" s="26">
        <f t="shared" si="50"/>
        <v>227546.39559267549</v>
      </c>
      <c r="I21" s="45">
        <v>2730.3199999999997</v>
      </c>
      <c r="J21" s="40">
        <v>12455.177315416226</v>
      </c>
      <c r="K21" s="45">
        <v>918</v>
      </c>
      <c r="L21" s="40">
        <v>57419.429820166981</v>
      </c>
      <c r="M21" s="45"/>
      <c r="N21" s="40"/>
      <c r="O21" s="45"/>
      <c r="P21" s="40"/>
      <c r="Q21" s="40"/>
      <c r="R21" s="40"/>
      <c r="S21" s="40"/>
      <c r="T21" s="40"/>
      <c r="U21" s="40"/>
      <c r="V21" s="40"/>
      <c r="W21" s="40"/>
      <c r="X21" s="40"/>
      <c r="Y21" s="45">
        <v>360</v>
      </c>
      <c r="Z21" s="40">
        <v>11387.323551526259</v>
      </c>
      <c r="AA21" s="39"/>
      <c r="AB21" s="40"/>
      <c r="AC21" s="40"/>
      <c r="AD21" s="40"/>
      <c r="AE21" s="39"/>
      <c r="AF21" s="41"/>
      <c r="AG21" s="39"/>
      <c r="AH21" s="39"/>
      <c r="AI21" s="39"/>
      <c r="AJ21" s="39"/>
      <c r="AK21" s="39"/>
      <c r="AL21" s="41"/>
      <c r="AM21" s="41">
        <f t="shared" si="51"/>
        <v>146284.46490556601</v>
      </c>
      <c r="AN21" s="45">
        <v>7916</v>
      </c>
      <c r="AO21" s="40">
        <v>28259.21699980992</v>
      </c>
      <c r="AP21" s="45">
        <v>330</v>
      </c>
      <c r="AQ21" s="40">
        <v>525.78581999999983</v>
      </c>
      <c r="AR21" s="45">
        <v>301</v>
      </c>
      <c r="AS21" s="40">
        <v>772.92659859379989</v>
      </c>
      <c r="AT21" s="45">
        <v>5771</v>
      </c>
      <c r="AU21" s="40">
        <v>10195.234290253802</v>
      </c>
      <c r="AV21" s="45">
        <v>26751</v>
      </c>
      <c r="AW21" s="40">
        <v>42684.20785456743</v>
      </c>
      <c r="AX21" s="45">
        <v>5250</v>
      </c>
      <c r="AY21" s="40">
        <v>34229.059444999999</v>
      </c>
      <c r="AZ21" s="45">
        <v>406</v>
      </c>
      <c r="BA21" s="40">
        <v>982.64344499999993</v>
      </c>
      <c r="BB21" s="45">
        <v>1764</v>
      </c>
      <c r="BC21" s="40">
        <v>5135.8769999999995</v>
      </c>
      <c r="BD21" s="45">
        <v>2869</v>
      </c>
      <c r="BE21" s="40">
        <v>12295.298999999997</v>
      </c>
      <c r="BF21" s="45">
        <v>3104</v>
      </c>
      <c r="BG21" s="40">
        <v>12186.857897341055</v>
      </c>
      <c r="BH21" s="45">
        <v>215</v>
      </c>
      <c r="BI21" s="40">
        <v>1439.0107363761142</v>
      </c>
      <c r="BJ21" s="45">
        <v>1693</v>
      </c>
      <c r="BK21" s="40">
        <v>7623.056247304361</v>
      </c>
      <c r="BL21" s="45">
        <v>684</v>
      </c>
      <c r="BM21" s="40">
        <v>1736.5946371935786</v>
      </c>
      <c r="BN21" s="41"/>
      <c r="BO21" s="41"/>
    </row>
    <row r="22" spans="1:67" ht="11.25" x14ac:dyDescent="0.2">
      <c r="A22" s="3" t="s">
        <v>6</v>
      </c>
      <c r="B22" s="26">
        <f t="shared" si="52"/>
        <v>391638.12392702547</v>
      </c>
      <c r="C22" s="32"/>
      <c r="D22" s="3"/>
      <c r="E22" s="3"/>
      <c r="F22" s="3"/>
      <c r="G22" s="3"/>
      <c r="H22" s="26">
        <f t="shared" si="50"/>
        <v>391638.12392702547</v>
      </c>
      <c r="I22" s="45"/>
      <c r="J22" s="40"/>
      <c r="K22" s="45">
        <v>1493</v>
      </c>
      <c r="L22" s="40">
        <v>78518.013438691851</v>
      </c>
      <c r="M22" s="45"/>
      <c r="N22" s="40"/>
      <c r="O22" s="45"/>
      <c r="P22" s="40"/>
      <c r="Q22" s="40"/>
      <c r="R22" s="40"/>
      <c r="S22" s="40"/>
      <c r="T22" s="40"/>
      <c r="U22" s="40"/>
      <c r="V22" s="40"/>
      <c r="W22" s="40"/>
      <c r="X22" s="40"/>
      <c r="Y22" s="45">
        <v>715</v>
      </c>
      <c r="Z22" s="40">
        <v>19056.802283373516</v>
      </c>
      <c r="AA22" s="39"/>
      <c r="AB22" s="40"/>
      <c r="AC22" s="40"/>
      <c r="AD22" s="40"/>
      <c r="AE22" s="39"/>
      <c r="AF22" s="41"/>
      <c r="AG22" s="39"/>
      <c r="AH22" s="39"/>
      <c r="AI22" s="39"/>
      <c r="AJ22" s="39"/>
      <c r="AK22" s="39"/>
      <c r="AL22" s="41"/>
      <c r="AM22" s="41">
        <f t="shared" si="51"/>
        <v>294063.30820496008</v>
      </c>
      <c r="AN22" s="45">
        <v>23225</v>
      </c>
      <c r="AO22" s="40">
        <v>89967.633041360008</v>
      </c>
      <c r="AP22" s="45">
        <v>1461</v>
      </c>
      <c r="AQ22" s="40">
        <v>2293.0337099999997</v>
      </c>
      <c r="AR22" s="45">
        <v>1011</v>
      </c>
      <c r="AS22" s="40">
        <v>2596.1089407917998</v>
      </c>
      <c r="AT22" s="45">
        <v>9180</v>
      </c>
      <c r="AU22" s="40">
        <v>16752.578671949999</v>
      </c>
      <c r="AV22" s="45">
        <v>25795</v>
      </c>
      <c r="AW22" s="40">
        <v>27861.812655689995</v>
      </c>
      <c r="AX22" s="45">
        <v>13702</v>
      </c>
      <c r="AY22" s="40">
        <v>78160.169217999995</v>
      </c>
      <c r="AZ22" s="45">
        <v>1803</v>
      </c>
      <c r="BA22" s="40">
        <v>4263.8292180000008</v>
      </c>
      <c r="BB22" s="45">
        <v>4741</v>
      </c>
      <c r="BC22" s="40">
        <v>16869.654000000002</v>
      </c>
      <c r="BD22" s="45">
        <v>7989</v>
      </c>
      <c r="BE22" s="40">
        <v>32154.436000000002</v>
      </c>
      <c r="BF22" s="45">
        <v>6531</v>
      </c>
      <c r="BG22" s="40">
        <v>27407.881967168265</v>
      </c>
      <c r="BH22" s="45">
        <v>458</v>
      </c>
      <c r="BI22" s="40">
        <v>3065.4275221407452</v>
      </c>
      <c r="BJ22" s="45">
        <v>3600</v>
      </c>
      <c r="BK22" s="40">
        <v>17962.721408421196</v>
      </c>
      <c r="BL22" s="45">
        <v>1984</v>
      </c>
      <c r="BM22" s="40">
        <v>5013.5250483183254</v>
      </c>
      <c r="BN22" s="41"/>
      <c r="BO22" s="41"/>
    </row>
    <row r="23" spans="1:67" ht="11.25" x14ac:dyDescent="0.2">
      <c r="A23" s="3" t="s">
        <v>7</v>
      </c>
      <c r="B23" s="26">
        <f t="shared" si="52"/>
        <v>166084.84773468156</v>
      </c>
      <c r="C23" s="32"/>
      <c r="D23" s="3"/>
      <c r="E23" s="3"/>
      <c r="F23" s="3"/>
      <c r="G23" s="3"/>
      <c r="H23" s="26">
        <f t="shared" si="50"/>
        <v>166084.84773468156</v>
      </c>
      <c r="I23" s="45">
        <v>3105.3481931413785</v>
      </c>
      <c r="J23" s="40">
        <v>16111.77619659761</v>
      </c>
      <c r="K23" s="45">
        <v>877</v>
      </c>
      <c r="L23" s="40">
        <v>74847.794298641791</v>
      </c>
      <c r="M23" s="45"/>
      <c r="N23" s="40"/>
      <c r="O23" s="45"/>
      <c r="P23" s="40"/>
      <c r="Q23" s="40"/>
      <c r="R23" s="40"/>
      <c r="S23" s="40"/>
      <c r="T23" s="40"/>
      <c r="U23" s="40"/>
      <c r="V23" s="40"/>
      <c r="W23" s="40"/>
      <c r="X23" s="40"/>
      <c r="Y23" s="45">
        <v>431</v>
      </c>
      <c r="Z23" s="40">
        <v>12789.513114299381</v>
      </c>
      <c r="AA23" s="39"/>
      <c r="AB23" s="40"/>
      <c r="AC23" s="40"/>
      <c r="AD23" s="40"/>
      <c r="AE23" s="39"/>
      <c r="AF23" s="41"/>
      <c r="AG23" s="39"/>
      <c r="AH23" s="39"/>
      <c r="AI23" s="39"/>
      <c r="AJ23" s="39"/>
      <c r="AK23" s="39"/>
      <c r="AL23" s="41"/>
      <c r="AM23" s="41">
        <f t="shared" si="51"/>
        <v>62335.764125142799</v>
      </c>
      <c r="AN23" s="45">
        <v>6288</v>
      </c>
      <c r="AO23" s="40">
        <v>23311.021292679998</v>
      </c>
      <c r="AP23" s="45"/>
      <c r="AQ23" s="40"/>
      <c r="AR23" s="45">
        <v>180</v>
      </c>
      <c r="AS23" s="40">
        <v>462.21524168399998</v>
      </c>
      <c r="AT23" s="45">
        <v>3342</v>
      </c>
      <c r="AU23" s="40">
        <v>6102.9884989462489</v>
      </c>
      <c r="AV23" s="45">
        <v>11127</v>
      </c>
      <c r="AW23" s="40">
        <v>4879.2317143599994</v>
      </c>
      <c r="AX23" s="45">
        <v>2176</v>
      </c>
      <c r="AY23" s="40">
        <v>15412.585172999999</v>
      </c>
      <c r="AZ23" s="45">
        <v>177</v>
      </c>
      <c r="BA23" s="40">
        <v>430.34617300000008</v>
      </c>
      <c r="BB23" s="45">
        <v>820</v>
      </c>
      <c r="BC23" s="40">
        <v>2195.0149999999999</v>
      </c>
      <c r="BD23" s="45">
        <v>1698</v>
      </c>
      <c r="BE23" s="40">
        <v>6666.5379999999996</v>
      </c>
      <c r="BF23" s="45">
        <v>840</v>
      </c>
      <c r="BG23" s="40">
        <v>3306.169204472556</v>
      </c>
      <c r="BH23" s="45"/>
      <c r="BI23" s="40"/>
      <c r="BJ23" s="45">
        <v>585</v>
      </c>
      <c r="BK23" s="40">
        <v>2638.0850964130905</v>
      </c>
      <c r="BL23" s="45">
        <v>156</v>
      </c>
      <c r="BM23" s="40">
        <v>396.06544357046533</v>
      </c>
      <c r="BN23" s="41"/>
      <c r="BO23" s="41"/>
    </row>
    <row r="24" spans="1:67" ht="11.25" x14ac:dyDescent="0.2">
      <c r="A24" s="3" t="s">
        <v>8</v>
      </c>
      <c r="B24" s="26">
        <f t="shared" si="52"/>
        <v>143405.94122404381</v>
      </c>
      <c r="C24" s="32"/>
      <c r="D24" s="3"/>
      <c r="E24" s="3"/>
      <c r="F24" s="3"/>
      <c r="G24" s="3"/>
      <c r="H24" s="26">
        <f t="shared" si="50"/>
        <v>143405.94122404381</v>
      </c>
      <c r="I24" s="45">
        <v>2784.3255257198321</v>
      </c>
      <c r="J24" s="40">
        <v>12952.775301295706</v>
      </c>
      <c r="K24" s="45">
        <v>567</v>
      </c>
      <c r="L24" s="40">
        <v>34187.636267847607</v>
      </c>
      <c r="M24" s="45"/>
      <c r="N24" s="40"/>
      <c r="O24" s="45"/>
      <c r="P24" s="40"/>
      <c r="Q24" s="40"/>
      <c r="R24" s="40"/>
      <c r="S24" s="40"/>
      <c r="T24" s="40"/>
      <c r="U24" s="40"/>
      <c r="V24" s="40"/>
      <c r="W24" s="40"/>
      <c r="X24" s="40"/>
      <c r="Y24" s="45">
        <v>322</v>
      </c>
      <c r="Z24" s="40">
        <v>8951.9753917420894</v>
      </c>
      <c r="AA24" s="39"/>
      <c r="AB24" s="40"/>
      <c r="AC24" s="40"/>
      <c r="AD24" s="40"/>
      <c r="AE24" s="39"/>
      <c r="AF24" s="41"/>
      <c r="AG24" s="39"/>
      <c r="AH24" s="39"/>
      <c r="AI24" s="39"/>
      <c r="AJ24" s="39"/>
      <c r="AK24" s="39"/>
      <c r="AL24" s="41"/>
      <c r="AM24" s="41">
        <f t="shared" si="51"/>
        <v>87313.55426315841</v>
      </c>
      <c r="AN24" s="45">
        <v>8863</v>
      </c>
      <c r="AO24" s="40">
        <v>32469.920666910002</v>
      </c>
      <c r="AP24" s="45">
        <v>259</v>
      </c>
      <c r="AQ24" s="40">
        <v>401.86189000000002</v>
      </c>
      <c r="AR24" s="45">
        <v>180</v>
      </c>
      <c r="AS24" s="40">
        <v>462.21524168399998</v>
      </c>
      <c r="AT24" s="45">
        <v>3498</v>
      </c>
      <c r="AU24" s="40">
        <v>6275.407209960601</v>
      </c>
      <c r="AV24" s="45">
        <v>7422</v>
      </c>
      <c r="AW24" s="40">
        <v>11344.654340999998</v>
      </c>
      <c r="AX24" s="45">
        <v>2629</v>
      </c>
      <c r="AY24" s="40">
        <v>19791.535712000001</v>
      </c>
      <c r="AZ24" s="45">
        <v>266</v>
      </c>
      <c r="BA24" s="40">
        <v>686.847712</v>
      </c>
      <c r="BB24" s="45">
        <v>973</v>
      </c>
      <c r="BC24" s="40">
        <v>3018.9920000000002</v>
      </c>
      <c r="BD24" s="45">
        <v>1654</v>
      </c>
      <c r="BE24" s="40">
        <v>8067.7920000000013</v>
      </c>
      <c r="BF24" s="45">
        <v>1521</v>
      </c>
      <c r="BG24" s="40">
        <v>5481.1752016038099</v>
      </c>
      <c r="BH24" s="45"/>
      <c r="BI24" s="40"/>
      <c r="BJ24" s="45">
        <v>794</v>
      </c>
      <c r="BK24" s="40">
        <v>3575.914529840727</v>
      </c>
      <c r="BL24" s="45">
        <v>500</v>
      </c>
      <c r="BM24" s="40">
        <v>1269.3453023880834</v>
      </c>
      <c r="BN24" s="41"/>
      <c r="BO24" s="41"/>
    </row>
    <row r="25" spans="1:67" ht="11.25" x14ac:dyDescent="0.2">
      <c r="A25" s="3" t="s">
        <v>9</v>
      </c>
      <c r="B25" s="26">
        <f t="shared" si="52"/>
        <v>233475.73531136493</v>
      </c>
      <c r="C25" s="32"/>
      <c r="D25" s="3"/>
      <c r="E25" s="3"/>
      <c r="F25" s="3"/>
      <c r="G25" s="3"/>
      <c r="H25" s="26">
        <f t="shared" si="50"/>
        <v>233475.73531136493</v>
      </c>
      <c r="I25" s="45">
        <v>4248.76</v>
      </c>
      <c r="J25" s="40">
        <v>30161.102560746924</v>
      </c>
      <c r="K25" s="45">
        <v>1002</v>
      </c>
      <c r="L25" s="40">
        <v>58690.84466813488</v>
      </c>
      <c r="M25" s="45"/>
      <c r="N25" s="40"/>
      <c r="O25" s="45"/>
      <c r="P25" s="40"/>
      <c r="Q25" s="40"/>
      <c r="R25" s="40"/>
      <c r="S25" s="40"/>
      <c r="T25" s="40"/>
      <c r="U25" s="40"/>
      <c r="V25" s="40"/>
      <c r="W25" s="40"/>
      <c r="X25" s="40"/>
      <c r="Y25" s="45">
        <v>400</v>
      </c>
      <c r="Z25" s="40">
        <v>10219.474645325176</v>
      </c>
      <c r="AA25" s="39"/>
      <c r="AB25" s="40"/>
      <c r="AC25" s="40"/>
      <c r="AD25" s="40"/>
      <c r="AE25" s="39"/>
      <c r="AF25" s="41"/>
      <c r="AG25" s="39"/>
      <c r="AH25" s="39"/>
      <c r="AI25" s="39"/>
      <c r="AJ25" s="39"/>
      <c r="AK25" s="39"/>
      <c r="AL25" s="41"/>
      <c r="AM25" s="41">
        <f t="shared" si="51"/>
        <v>134404.31343715795</v>
      </c>
      <c r="AN25" s="45">
        <v>7970</v>
      </c>
      <c r="AO25" s="40">
        <v>29269.617055026782</v>
      </c>
      <c r="AP25" s="45">
        <v>716</v>
      </c>
      <c r="AQ25" s="40">
        <v>1190.9723599999998</v>
      </c>
      <c r="AR25" s="45">
        <v>481</v>
      </c>
      <c r="AS25" s="40">
        <v>1235.1418402777995</v>
      </c>
      <c r="AT25" s="45">
        <v>5541</v>
      </c>
      <c r="AU25" s="40">
        <v>10102.057323892199</v>
      </c>
      <c r="AV25" s="45">
        <v>38243</v>
      </c>
      <c r="AW25" s="40">
        <v>34746.703330869503</v>
      </c>
      <c r="AX25" s="45">
        <v>4599</v>
      </c>
      <c r="AY25" s="40">
        <v>30449.532215999996</v>
      </c>
      <c r="AZ25" s="45">
        <v>455</v>
      </c>
      <c r="BA25" s="40">
        <v>1064.4482159999995</v>
      </c>
      <c r="BB25" s="45">
        <v>1486</v>
      </c>
      <c r="BC25" s="40">
        <v>4398.1589999999978</v>
      </c>
      <c r="BD25" s="45">
        <v>1912</v>
      </c>
      <c r="BE25" s="40">
        <v>9128.382999999998</v>
      </c>
      <c r="BF25" s="45">
        <v>3518</v>
      </c>
      <c r="BG25" s="40">
        <v>13883.747311091694</v>
      </c>
      <c r="BH25" s="45"/>
      <c r="BI25" s="40"/>
      <c r="BJ25" s="45">
        <v>2400</v>
      </c>
      <c r="BK25" s="40">
        <v>10956.575662096429</v>
      </c>
      <c r="BL25" s="45">
        <v>708</v>
      </c>
      <c r="BM25" s="40">
        <v>1797.5277823582653</v>
      </c>
      <c r="BN25" s="41"/>
      <c r="BO25" s="41"/>
    </row>
    <row r="26" spans="1:67" ht="11.25" x14ac:dyDescent="0.2">
      <c r="A26" s="3" t="s">
        <v>10</v>
      </c>
      <c r="B26" s="26">
        <f t="shared" si="52"/>
        <v>152411.33960450388</v>
      </c>
      <c r="C26" s="32"/>
      <c r="D26" s="3"/>
      <c r="E26" s="3"/>
      <c r="F26" s="3"/>
      <c r="G26" s="3"/>
      <c r="H26" s="26">
        <f t="shared" si="50"/>
        <v>152411.33960450388</v>
      </c>
      <c r="I26" s="45">
        <v>3416.3</v>
      </c>
      <c r="J26" s="40">
        <v>19500.011130732135</v>
      </c>
      <c r="K26" s="45">
        <v>886</v>
      </c>
      <c r="L26" s="40">
        <v>48758.786883356013</v>
      </c>
      <c r="M26" s="45"/>
      <c r="N26" s="40"/>
      <c r="O26" s="45"/>
      <c r="P26" s="40"/>
      <c r="Q26" s="40"/>
      <c r="R26" s="40"/>
      <c r="S26" s="40"/>
      <c r="T26" s="40"/>
      <c r="U26" s="40"/>
      <c r="V26" s="40"/>
      <c r="W26" s="40"/>
      <c r="X26" s="40"/>
      <c r="Y26" s="45">
        <v>203</v>
      </c>
      <c r="Z26" s="40">
        <v>5341.5157106588804</v>
      </c>
      <c r="AA26" s="39"/>
      <c r="AB26" s="40"/>
      <c r="AC26" s="40"/>
      <c r="AD26" s="40"/>
      <c r="AE26" s="39"/>
      <c r="AF26" s="41"/>
      <c r="AG26" s="39"/>
      <c r="AH26" s="39"/>
      <c r="AI26" s="39"/>
      <c r="AJ26" s="39"/>
      <c r="AK26" s="39"/>
      <c r="AL26" s="41"/>
      <c r="AM26" s="41">
        <f t="shared" si="51"/>
        <v>78811.025879756853</v>
      </c>
      <c r="AN26" s="45">
        <v>3890</v>
      </c>
      <c r="AO26" s="40">
        <v>15113.811008940007</v>
      </c>
      <c r="AP26" s="45">
        <v>142</v>
      </c>
      <c r="AQ26" s="40">
        <v>175.65826000000004</v>
      </c>
      <c r="AR26" s="45">
        <v>307</v>
      </c>
      <c r="AS26" s="40">
        <v>788.33377331660017</v>
      </c>
      <c r="AT26" s="45">
        <v>4200</v>
      </c>
      <c r="AU26" s="40">
        <v>7862.2272165690019</v>
      </c>
      <c r="AV26" s="45">
        <v>11805</v>
      </c>
      <c r="AW26" s="40">
        <v>16810.306772490007</v>
      </c>
      <c r="AX26" s="45">
        <v>3057</v>
      </c>
      <c r="AY26" s="40">
        <v>21099.472947999995</v>
      </c>
      <c r="AZ26" s="45">
        <v>183</v>
      </c>
      <c r="BA26" s="40">
        <v>498.07094799999993</v>
      </c>
      <c r="BB26" s="45">
        <v>1157</v>
      </c>
      <c r="BC26" s="40">
        <v>3712.1330000000003</v>
      </c>
      <c r="BD26" s="45">
        <v>1494</v>
      </c>
      <c r="BE26" s="40">
        <v>7257.71495880764</v>
      </c>
      <c r="BF26" s="45">
        <v>1607</v>
      </c>
      <c r="BG26" s="40">
        <v>5991.367941633589</v>
      </c>
      <c r="BH26" s="45"/>
      <c r="BI26" s="40"/>
      <c r="BJ26" s="45">
        <v>954</v>
      </c>
      <c r="BK26" s="40">
        <v>4301.2837939829105</v>
      </c>
      <c r="BL26" s="45">
        <v>416</v>
      </c>
      <c r="BM26" s="40">
        <v>1056.079294311679</v>
      </c>
      <c r="BN26" s="41"/>
      <c r="BO26" s="41"/>
    </row>
    <row r="27" spans="1:67" ht="11.25" x14ac:dyDescent="0.2">
      <c r="A27" s="3" t="s">
        <v>98</v>
      </c>
      <c r="B27" s="26">
        <f t="shared" si="52"/>
        <v>224827.80180239584</v>
      </c>
      <c r="C27" s="32"/>
      <c r="D27" s="3"/>
      <c r="E27" s="3"/>
      <c r="F27" s="3"/>
      <c r="G27" s="3"/>
      <c r="H27" s="26">
        <f t="shared" si="50"/>
        <v>224827.80180239584</v>
      </c>
      <c r="I27" s="45">
        <v>2713.62</v>
      </c>
      <c r="J27" s="40">
        <v>12303.279119757339</v>
      </c>
      <c r="K27" s="45">
        <v>845</v>
      </c>
      <c r="L27" s="40">
        <v>45619.128508476606</v>
      </c>
      <c r="M27" s="45"/>
      <c r="N27" s="40"/>
      <c r="O27" s="45"/>
      <c r="P27" s="40"/>
      <c r="Q27" s="40"/>
      <c r="R27" s="40"/>
      <c r="S27" s="40"/>
      <c r="T27" s="40"/>
      <c r="U27" s="40"/>
      <c r="V27" s="40"/>
      <c r="W27" s="40"/>
      <c r="X27" s="40"/>
      <c r="Y27" s="45">
        <v>804</v>
      </c>
      <c r="Z27" s="40">
        <v>19005.71699900732</v>
      </c>
      <c r="AA27" s="39"/>
      <c r="AB27" s="40"/>
      <c r="AC27" s="40"/>
      <c r="AD27" s="40"/>
      <c r="AE27" s="39"/>
      <c r="AF27" s="41"/>
      <c r="AG27" s="39"/>
      <c r="AH27" s="39"/>
      <c r="AI27" s="39"/>
      <c r="AJ27" s="39"/>
      <c r="AK27" s="39"/>
      <c r="AL27" s="41"/>
      <c r="AM27" s="41">
        <f t="shared" si="51"/>
        <v>147899.67717515456</v>
      </c>
      <c r="AN27" s="45">
        <v>7885</v>
      </c>
      <c r="AO27" s="40">
        <v>29115.533062917679</v>
      </c>
      <c r="AP27" s="45">
        <v>297</v>
      </c>
      <c r="AQ27" s="40">
        <v>476.71359000000001</v>
      </c>
      <c r="AR27" s="45">
        <v>514</v>
      </c>
      <c r="AS27" s="40">
        <v>1319.8813012531998</v>
      </c>
      <c r="AT27" s="45">
        <v>6270</v>
      </c>
      <c r="AU27" s="40">
        <v>11723.284426427999</v>
      </c>
      <c r="AV27" s="45">
        <v>19642</v>
      </c>
      <c r="AW27" s="40">
        <v>38368.431093750871</v>
      </c>
      <c r="AX27" s="45">
        <v>5605</v>
      </c>
      <c r="AY27" s="40">
        <v>35875.683854999996</v>
      </c>
      <c r="AZ27" s="45">
        <v>363</v>
      </c>
      <c r="BA27" s="40">
        <v>843.49585499999989</v>
      </c>
      <c r="BB27" s="45">
        <v>1885</v>
      </c>
      <c r="BC27" s="40">
        <v>5582.0570000000007</v>
      </c>
      <c r="BD27" s="45">
        <v>2381</v>
      </c>
      <c r="BE27" s="40">
        <v>11905.454000000002</v>
      </c>
      <c r="BF27" s="45">
        <v>3431</v>
      </c>
      <c r="BG27" s="40">
        <v>13532.638845804808</v>
      </c>
      <c r="BH27" s="45"/>
      <c r="BI27" s="40"/>
      <c r="BJ27" s="45">
        <v>2278</v>
      </c>
      <c r="BK27" s="40">
        <v>10528.569460322542</v>
      </c>
      <c r="BL27" s="45">
        <v>708</v>
      </c>
      <c r="BM27" s="40">
        <v>1797.5277823582655</v>
      </c>
      <c r="BN27" s="41"/>
      <c r="BO27" s="41"/>
    </row>
    <row r="28" spans="1:67" ht="11.25" x14ac:dyDescent="0.2">
      <c r="A28" s="3" t="s">
        <v>11</v>
      </c>
      <c r="B28" s="26">
        <f t="shared" si="52"/>
        <v>163579.59794633318</v>
      </c>
      <c r="C28" s="32"/>
      <c r="D28" s="3"/>
      <c r="E28" s="3"/>
      <c r="F28" s="3"/>
      <c r="G28" s="3"/>
      <c r="H28" s="26">
        <f t="shared" si="50"/>
        <v>163579.59794633318</v>
      </c>
      <c r="I28" s="45">
        <v>2056.9</v>
      </c>
      <c r="J28" s="40">
        <v>7068.8565786763093</v>
      </c>
      <c r="K28" s="45">
        <v>559</v>
      </c>
      <c r="L28" s="40">
        <v>34126.246731391017</v>
      </c>
      <c r="M28" s="45"/>
      <c r="N28" s="40"/>
      <c r="O28" s="45"/>
      <c r="P28" s="40"/>
      <c r="Q28" s="40"/>
      <c r="R28" s="40"/>
      <c r="S28" s="40"/>
      <c r="T28" s="40"/>
      <c r="U28" s="40"/>
      <c r="V28" s="40"/>
      <c r="W28" s="40"/>
      <c r="X28" s="40"/>
      <c r="Y28" s="45">
        <v>492</v>
      </c>
      <c r="Z28" s="40">
        <v>11512.90098722432</v>
      </c>
      <c r="AA28" s="39"/>
      <c r="AB28" s="40"/>
      <c r="AC28" s="40"/>
      <c r="AD28" s="40"/>
      <c r="AE28" s="39"/>
      <c r="AF28" s="41"/>
      <c r="AG28" s="39"/>
      <c r="AH28" s="39"/>
      <c r="AI28" s="39"/>
      <c r="AJ28" s="39"/>
      <c r="AK28" s="39"/>
      <c r="AL28" s="41"/>
      <c r="AM28" s="41">
        <f t="shared" si="51"/>
        <v>110871.59364904155</v>
      </c>
      <c r="AN28" s="45">
        <v>9654</v>
      </c>
      <c r="AO28" s="40">
        <v>36859.361348956983</v>
      </c>
      <c r="AP28" s="45">
        <v>142</v>
      </c>
      <c r="AQ28" s="40">
        <v>322.10001999999986</v>
      </c>
      <c r="AR28" s="45">
        <v>440</v>
      </c>
      <c r="AS28" s="40">
        <v>1129.8594796719992</v>
      </c>
      <c r="AT28" s="45">
        <v>4602</v>
      </c>
      <c r="AU28" s="40">
        <v>8044.522757683796</v>
      </c>
      <c r="AV28" s="45">
        <v>10709</v>
      </c>
      <c r="AW28" s="40">
        <v>20090.70693670199</v>
      </c>
      <c r="AX28" s="45">
        <v>3355</v>
      </c>
      <c r="AY28" s="40">
        <v>21625.964953999981</v>
      </c>
      <c r="AZ28" s="45">
        <v>179</v>
      </c>
      <c r="BA28" s="40">
        <v>431.70495399999982</v>
      </c>
      <c r="BB28" s="45">
        <v>1122</v>
      </c>
      <c r="BC28" s="40">
        <v>3320.976999999998</v>
      </c>
      <c r="BD28" s="45">
        <v>2354</v>
      </c>
      <c r="BE28" s="40">
        <v>10393.286999999993</v>
      </c>
      <c r="BF28" s="45">
        <v>1817</v>
      </c>
      <c r="BG28" s="40">
        <v>9084.8141520268073</v>
      </c>
      <c r="BH28" s="45">
        <v>102</v>
      </c>
      <c r="BI28" s="40">
        <v>682.69346562959799</v>
      </c>
      <c r="BJ28" s="45">
        <v>1170</v>
      </c>
      <c r="BK28" s="40">
        <v>6956.1776744547951</v>
      </c>
      <c r="BL28" s="45">
        <v>300</v>
      </c>
      <c r="BM28" s="40">
        <v>762.23564073841499</v>
      </c>
      <c r="BN28" s="41"/>
      <c r="BO28" s="41"/>
    </row>
    <row r="29" spans="1:67" ht="11.25" x14ac:dyDescent="0.2">
      <c r="A29" s="3" t="s">
        <v>12</v>
      </c>
      <c r="B29" s="26">
        <f t="shared" si="52"/>
        <v>144799.53827128763</v>
      </c>
      <c r="C29" s="32"/>
      <c r="D29" s="3"/>
      <c r="E29" s="3"/>
      <c r="F29" s="3"/>
      <c r="G29" s="3"/>
      <c r="H29" s="26">
        <f t="shared" si="50"/>
        <v>144799.53827128763</v>
      </c>
      <c r="I29" s="45">
        <v>2918.84</v>
      </c>
      <c r="J29" s="40">
        <v>14234.53853202191</v>
      </c>
      <c r="K29" s="45">
        <v>700</v>
      </c>
      <c r="L29" s="40">
        <v>43639.200583274127</v>
      </c>
      <c r="M29" s="45"/>
      <c r="N29" s="40"/>
      <c r="O29" s="45"/>
      <c r="P29" s="40"/>
      <c r="Q29" s="40"/>
      <c r="R29" s="40"/>
      <c r="S29" s="40"/>
      <c r="T29" s="40"/>
      <c r="U29" s="40"/>
      <c r="V29" s="40"/>
      <c r="W29" s="40"/>
      <c r="X29" s="40"/>
      <c r="Y29" s="45">
        <v>149</v>
      </c>
      <c r="Z29" s="40">
        <v>4008.9373841225697</v>
      </c>
      <c r="AA29" s="39"/>
      <c r="AB29" s="40"/>
      <c r="AC29" s="40"/>
      <c r="AD29" s="40"/>
      <c r="AE29" s="39"/>
      <c r="AF29" s="41"/>
      <c r="AG29" s="39"/>
      <c r="AH29" s="39"/>
      <c r="AI29" s="39"/>
      <c r="AJ29" s="39"/>
      <c r="AK29" s="39"/>
      <c r="AL29" s="41"/>
      <c r="AM29" s="41">
        <f t="shared" si="51"/>
        <v>82916.861771869022</v>
      </c>
      <c r="AN29" s="45">
        <v>7594</v>
      </c>
      <c r="AO29" s="40">
        <v>27658.087018980001</v>
      </c>
      <c r="AP29" s="45"/>
      <c r="AQ29" s="40"/>
      <c r="AR29" s="45">
        <v>180</v>
      </c>
      <c r="AS29" s="40">
        <v>462.21524168399998</v>
      </c>
      <c r="AT29" s="45">
        <v>3948</v>
      </c>
      <c r="AU29" s="40">
        <v>7070.4337235044495</v>
      </c>
      <c r="AV29" s="45">
        <v>8626</v>
      </c>
      <c r="AW29" s="40">
        <v>18400.831122240001</v>
      </c>
      <c r="AX29" s="45">
        <v>2399</v>
      </c>
      <c r="AY29" s="40">
        <v>16080.844005999996</v>
      </c>
      <c r="AZ29" s="45">
        <v>176</v>
      </c>
      <c r="BA29" s="40">
        <v>436.17300599999993</v>
      </c>
      <c r="BB29" s="45">
        <v>886</v>
      </c>
      <c r="BC29" s="40">
        <v>2894.9730000000004</v>
      </c>
      <c r="BD29" s="45">
        <v>1319</v>
      </c>
      <c r="BE29" s="40">
        <v>4956.0059999999994</v>
      </c>
      <c r="BF29" s="45">
        <v>1390</v>
      </c>
      <c r="BG29" s="40">
        <v>5393.471659460587</v>
      </c>
      <c r="BH29" s="45"/>
      <c r="BI29" s="40"/>
      <c r="BJ29" s="45">
        <v>943</v>
      </c>
      <c r="BK29" s="40">
        <v>4245.8419230349082</v>
      </c>
      <c r="BL29" s="45">
        <v>412</v>
      </c>
      <c r="BM29" s="40">
        <v>1045.9713810556786</v>
      </c>
      <c r="BN29" s="41"/>
      <c r="BO29" s="41"/>
    </row>
    <row r="30" spans="1:67" ht="22.5" x14ac:dyDescent="0.2">
      <c r="A30" s="4" t="s">
        <v>99</v>
      </c>
      <c r="B30" s="26">
        <f t="shared" si="52"/>
        <v>450376.1416486575</v>
      </c>
      <c r="C30" s="32"/>
      <c r="D30" s="3"/>
      <c r="E30" s="3"/>
      <c r="F30" s="3"/>
      <c r="G30" s="3"/>
      <c r="H30" s="26">
        <f t="shared" si="50"/>
        <v>450376.1416486575</v>
      </c>
      <c r="I30" s="45">
        <v>4251.4834568100932</v>
      </c>
      <c r="J30" s="40">
        <v>30199.781510296165</v>
      </c>
      <c r="K30" s="45">
        <v>1780</v>
      </c>
      <c r="L30" s="40">
        <v>161003.53609231362</v>
      </c>
      <c r="M30" s="45"/>
      <c r="N30" s="40"/>
      <c r="O30" s="45"/>
      <c r="P30" s="40"/>
      <c r="Q30" s="40"/>
      <c r="R30" s="40"/>
      <c r="S30" s="40"/>
      <c r="T30" s="40"/>
      <c r="U30" s="40"/>
      <c r="V30" s="40"/>
      <c r="W30" s="40"/>
      <c r="X30" s="40"/>
      <c r="Y30" s="45">
        <v>900</v>
      </c>
      <c r="Z30" s="40">
        <v>28082.084335731899</v>
      </c>
      <c r="AA30" s="39"/>
      <c r="AB30" s="40"/>
      <c r="AC30" s="40"/>
      <c r="AD30" s="40"/>
      <c r="AE30" s="45">
        <v>4</v>
      </c>
      <c r="AF30" s="40">
        <v>411.78522220581624</v>
      </c>
      <c r="AG30" s="39"/>
      <c r="AH30" s="39"/>
      <c r="AI30" s="45">
        <v>4</v>
      </c>
      <c r="AJ30" s="40">
        <v>221.13447583335622</v>
      </c>
      <c r="AK30" s="39"/>
      <c r="AL30" s="41"/>
      <c r="AM30" s="41">
        <f t="shared" si="51"/>
        <v>230869.6052344825</v>
      </c>
      <c r="AN30" s="45">
        <v>17626</v>
      </c>
      <c r="AO30" s="40">
        <v>71632.868857419977</v>
      </c>
      <c r="AP30" s="45">
        <v>3656</v>
      </c>
      <c r="AQ30" s="40">
        <v>5154.7563199999986</v>
      </c>
      <c r="AR30" s="45">
        <v>1034</v>
      </c>
      <c r="AS30" s="40">
        <v>2655.1697772291996</v>
      </c>
      <c r="AT30" s="45">
        <v>11706</v>
      </c>
      <c r="AU30" s="40">
        <v>21763.750845963001</v>
      </c>
      <c r="AV30" s="45">
        <v>52862</v>
      </c>
      <c r="AW30" s="40">
        <v>26940.116189775992</v>
      </c>
      <c r="AX30" s="45">
        <v>8807</v>
      </c>
      <c r="AY30" s="40">
        <v>51894.884860999977</v>
      </c>
      <c r="AZ30" s="45">
        <v>1135</v>
      </c>
      <c r="BA30" s="40">
        <v>2629.6248609999993</v>
      </c>
      <c r="BB30" s="45">
        <v>2822</v>
      </c>
      <c r="BC30" s="40">
        <v>9083.9759999999969</v>
      </c>
      <c r="BD30" s="45">
        <v>5096</v>
      </c>
      <c r="BE30" s="40">
        <v>25525.745999999996</v>
      </c>
      <c r="BF30" s="45">
        <v>3921</v>
      </c>
      <c r="BG30" s="40">
        <v>16218.336383094369</v>
      </c>
      <c r="BH30" s="45">
        <v>281</v>
      </c>
      <c r="BI30" s="40">
        <v>1880.7535670776176</v>
      </c>
      <c r="BJ30" s="45">
        <v>1992</v>
      </c>
      <c r="BK30" s="40">
        <v>10006.344337489012</v>
      </c>
      <c r="BL30" s="45">
        <v>1292</v>
      </c>
      <c r="BM30" s="40">
        <v>3264.8560268217384</v>
      </c>
      <c r="BN30" s="41"/>
      <c r="BO30" s="41"/>
    </row>
    <row r="31" spans="1:67" ht="11.25" x14ac:dyDescent="0.2">
      <c r="A31" s="3" t="s">
        <v>13</v>
      </c>
      <c r="B31" s="26">
        <f t="shared" si="52"/>
        <v>112004.96180209413</v>
      </c>
      <c r="C31" s="32"/>
      <c r="D31" s="3"/>
      <c r="E31" s="3"/>
      <c r="F31" s="3"/>
      <c r="G31" s="3"/>
      <c r="H31" s="26">
        <f t="shared" si="50"/>
        <v>112004.96180209413</v>
      </c>
      <c r="I31" s="45">
        <v>2354.0786541572302</v>
      </c>
      <c r="J31" s="40">
        <v>9259.014252053059</v>
      </c>
      <c r="K31" s="45">
        <v>427</v>
      </c>
      <c r="L31" s="40">
        <v>27683.931252878028</v>
      </c>
      <c r="M31" s="45"/>
      <c r="N31" s="40"/>
      <c r="O31" s="45"/>
      <c r="P31" s="40"/>
      <c r="Q31" s="40"/>
      <c r="R31" s="40"/>
      <c r="S31" s="40"/>
      <c r="T31" s="40"/>
      <c r="U31" s="40"/>
      <c r="V31" s="40"/>
      <c r="W31" s="40"/>
      <c r="X31" s="40"/>
      <c r="Y31" s="45">
        <v>299</v>
      </c>
      <c r="Z31" s="40">
        <v>7305.7342340616024</v>
      </c>
      <c r="AA31" s="39"/>
      <c r="AB31" s="40"/>
      <c r="AC31" s="40"/>
      <c r="AD31" s="40"/>
      <c r="AE31" s="45"/>
      <c r="AF31" s="40"/>
      <c r="AG31" s="39"/>
      <c r="AH31" s="39"/>
      <c r="AI31" s="45"/>
      <c r="AJ31" s="40"/>
      <c r="AK31" s="39"/>
      <c r="AL31" s="41"/>
      <c r="AM31" s="41">
        <f t="shared" si="51"/>
        <v>67756.282063101433</v>
      </c>
      <c r="AN31" s="45">
        <v>5382</v>
      </c>
      <c r="AO31" s="40">
        <v>20542.500209441601</v>
      </c>
      <c r="AP31" s="45"/>
      <c r="AQ31" s="40"/>
      <c r="AR31" s="45">
        <v>180</v>
      </c>
      <c r="AS31" s="40">
        <v>462.21524168399998</v>
      </c>
      <c r="AT31" s="45">
        <v>4176</v>
      </c>
      <c r="AU31" s="40">
        <v>7850.3485127544</v>
      </c>
      <c r="AV31" s="45">
        <v>8469</v>
      </c>
      <c r="AW31" s="40">
        <v>9080.4697295121568</v>
      </c>
      <c r="AX31" s="45">
        <v>2379</v>
      </c>
      <c r="AY31" s="40">
        <v>14987.893566999999</v>
      </c>
      <c r="AZ31" s="45">
        <v>166</v>
      </c>
      <c r="BA31" s="40">
        <v>386.99656699999997</v>
      </c>
      <c r="BB31" s="45">
        <v>866</v>
      </c>
      <c r="BC31" s="40">
        <v>2839.643</v>
      </c>
      <c r="BD31" s="45">
        <v>1420</v>
      </c>
      <c r="BE31" s="40">
        <v>5235.9860000000008</v>
      </c>
      <c r="BF31" s="45">
        <v>1652</v>
      </c>
      <c r="BG31" s="40">
        <v>6757.2258027092766</v>
      </c>
      <c r="BH31" s="45">
        <v>40</v>
      </c>
      <c r="BI31" s="40">
        <v>267.72292769788169</v>
      </c>
      <c r="BJ31" s="45">
        <v>1209</v>
      </c>
      <c r="BK31" s="40">
        <v>5447.0633166181815</v>
      </c>
      <c r="BL31" s="45">
        <v>256</v>
      </c>
      <c r="BM31" s="40">
        <v>649.90593748521326</v>
      </c>
      <c r="BN31" s="41"/>
      <c r="BO31" s="41"/>
    </row>
    <row r="32" spans="1:67" ht="11.25" x14ac:dyDescent="0.2">
      <c r="A32" s="3" t="s">
        <v>14</v>
      </c>
      <c r="B32" s="26">
        <f t="shared" si="52"/>
        <v>120982.51579492004</v>
      </c>
      <c r="C32" s="32"/>
      <c r="D32" s="3"/>
      <c r="E32" s="3"/>
      <c r="F32" s="3"/>
      <c r="G32" s="3"/>
      <c r="H32" s="26">
        <f t="shared" si="50"/>
        <v>120982.51579492004</v>
      </c>
      <c r="I32" s="45">
        <v>1873.8890879434921</v>
      </c>
      <c r="J32" s="40">
        <v>5866.9255662520118</v>
      </c>
      <c r="K32" s="45">
        <v>591</v>
      </c>
      <c r="L32" s="40">
        <v>31778.684644986795</v>
      </c>
      <c r="M32" s="45"/>
      <c r="N32" s="40"/>
      <c r="O32" s="45"/>
      <c r="P32" s="40"/>
      <c r="Q32" s="40"/>
      <c r="R32" s="40"/>
      <c r="S32" s="40"/>
      <c r="T32" s="40"/>
      <c r="U32" s="40"/>
      <c r="V32" s="40"/>
      <c r="W32" s="40"/>
      <c r="X32" s="40"/>
      <c r="Y32" s="45">
        <v>144</v>
      </c>
      <c r="Z32" s="40">
        <v>3378.7239664038334</v>
      </c>
      <c r="AA32" s="39"/>
      <c r="AB32" s="40"/>
      <c r="AC32" s="40"/>
      <c r="AD32" s="40"/>
      <c r="AE32" s="45"/>
      <c r="AF32" s="40"/>
      <c r="AG32" s="39"/>
      <c r="AH32" s="39"/>
      <c r="AI32" s="45"/>
      <c r="AJ32" s="40"/>
      <c r="AK32" s="39"/>
      <c r="AL32" s="41"/>
      <c r="AM32" s="41">
        <f t="shared" si="51"/>
        <v>79958.181617277398</v>
      </c>
      <c r="AN32" s="45">
        <v>6291</v>
      </c>
      <c r="AO32" s="40">
        <v>23467.540412629995</v>
      </c>
      <c r="AP32" s="45"/>
      <c r="AQ32" s="40"/>
      <c r="AR32" s="45">
        <v>180</v>
      </c>
      <c r="AS32" s="40">
        <v>462.21524168399998</v>
      </c>
      <c r="AT32" s="45">
        <v>3207</v>
      </c>
      <c r="AU32" s="40">
        <v>5935.7922990840016</v>
      </c>
      <c r="AV32" s="45">
        <v>9567</v>
      </c>
      <c r="AW32" s="40">
        <v>16310.438742489994</v>
      </c>
      <c r="AX32" s="45">
        <v>2912</v>
      </c>
      <c r="AY32" s="40">
        <v>17928.549954000002</v>
      </c>
      <c r="AZ32" s="45">
        <v>197</v>
      </c>
      <c r="BA32" s="40">
        <v>472.70895399999989</v>
      </c>
      <c r="BB32" s="45">
        <v>902</v>
      </c>
      <c r="BC32" s="40">
        <v>2557.556</v>
      </c>
      <c r="BD32" s="45">
        <v>1831</v>
      </c>
      <c r="BE32" s="40">
        <v>7889.8579999999984</v>
      </c>
      <c r="BF32" s="45">
        <v>1335</v>
      </c>
      <c r="BG32" s="40">
        <v>5406.2309673894142</v>
      </c>
      <c r="BH32" s="45"/>
      <c r="BI32" s="40"/>
      <c r="BJ32" s="45">
        <v>1002</v>
      </c>
      <c r="BK32" s="40">
        <v>4513.8013941385443</v>
      </c>
      <c r="BL32" s="45">
        <v>244</v>
      </c>
      <c r="BM32" s="40">
        <v>619.43936490286978</v>
      </c>
      <c r="BN32" s="41"/>
      <c r="BO32" s="41"/>
    </row>
    <row r="33" spans="1:67" ht="11.25" x14ac:dyDescent="0.2">
      <c r="A33" s="3" t="s">
        <v>15</v>
      </c>
      <c r="B33" s="26">
        <f t="shared" si="52"/>
        <v>166590.62315694959</v>
      </c>
      <c r="C33" s="32"/>
      <c r="D33" s="3"/>
      <c r="E33" s="3"/>
      <c r="F33" s="3"/>
      <c r="G33" s="3"/>
      <c r="H33" s="26">
        <f t="shared" si="50"/>
        <v>166590.62315694959</v>
      </c>
      <c r="I33" s="45">
        <v>2816.228416370107</v>
      </c>
      <c r="J33" s="40">
        <v>13251.30245054887</v>
      </c>
      <c r="K33" s="45">
        <v>879</v>
      </c>
      <c r="L33" s="40">
        <v>52111.590704607595</v>
      </c>
      <c r="M33" s="45"/>
      <c r="N33" s="40"/>
      <c r="O33" s="45"/>
      <c r="P33" s="40"/>
      <c r="Q33" s="40"/>
      <c r="R33" s="40"/>
      <c r="S33" s="40"/>
      <c r="T33" s="40"/>
      <c r="U33" s="40"/>
      <c r="V33" s="40"/>
      <c r="W33" s="40"/>
      <c r="X33" s="40"/>
      <c r="Y33" s="45">
        <v>316</v>
      </c>
      <c r="Z33" s="40">
        <v>7507.7228678313895</v>
      </c>
      <c r="AA33" s="39"/>
      <c r="AB33" s="40"/>
      <c r="AC33" s="40"/>
      <c r="AD33" s="40"/>
      <c r="AE33" s="45"/>
      <c r="AF33" s="40"/>
      <c r="AG33" s="39"/>
      <c r="AH33" s="39"/>
      <c r="AI33" s="45"/>
      <c r="AJ33" s="40"/>
      <c r="AK33" s="39"/>
      <c r="AL33" s="41"/>
      <c r="AM33" s="41">
        <f t="shared" si="51"/>
        <v>93720.007133961728</v>
      </c>
      <c r="AN33" s="45">
        <v>10638</v>
      </c>
      <c r="AO33" s="40">
        <v>40110.670524456487</v>
      </c>
      <c r="AP33" s="45"/>
      <c r="AQ33" s="40"/>
      <c r="AR33" s="45">
        <v>150</v>
      </c>
      <c r="AS33" s="40">
        <v>385.17936807000001</v>
      </c>
      <c r="AT33" s="45">
        <v>3969</v>
      </c>
      <c r="AU33" s="40">
        <v>7409.1790253106001</v>
      </c>
      <c r="AV33" s="45">
        <v>9793</v>
      </c>
      <c r="AW33" s="40">
        <v>11732.26143519552</v>
      </c>
      <c r="AX33" s="45">
        <v>2873</v>
      </c>
      <c r="AY33" s="40">
        <v>18499.251632000007</v>
      </c>
      <c r="AZ33" s="45">
        <v>173</v>
      </c>
      <c r="BA33" s="40">
        <v>416.10363199999995</v>
      </c>
      <c r="BB33" s="45">
        <v>1069</v>
      </c>
      <c r="BC33" s="40">
        <v>3671.105</v>
      </c>
      <c r="BD33" s="45">
        <v>1218</v>
      </c>
      <c r="BE33" s="40">
        <v>7107.77</v>
      </c>
      <c r="BF33" s="45">
        <v>1300</v>
      </c>
      <c r="BG33" s="40">
        <v>4804.5901489291127</v>
      </c>
      <c r="BH33" s="45"/>
      <c r="BI33" s="40"/>
      <c r="BJ33" s="45">
        <v>715</v>
      </c>
      <c r="BK33" s="40">
        <v>3224.8209677501818</v>
      </c>
      <c r="BL33" s="45">
        <v>320</v>
      </c>
      <c r="BM33" s="40">
        <v>812.34671365293082</v>
      </c>
      <c r="BN33" s="41"/>
      <c r="BO33" s="41"/>
    </row>
    <row r="34" spans="1:67" ht="11.25" x14ac:dyDescent="0.2">
      <c r="A34" s="3" t="s">
        <v>16</v>
      </c>
      <c r="B34" s="26">
        <f t="shared" si="52"/>
        <v>60342.9647813259</v>
      </c>
      <c r="C34" s="32"/>
      <c r="D34" s="3"/>
      <c r="E34" s="3"/>
      <c r="F34" s="3"/>
      <c r="G34" s="3"/>
      <c r="H34" s="26">
        <f t="shared" si="50"/>
        <v>60342.9647813259</v>
      </c>
      <c r="I34" s="45">
        <v>1667.2199999999998</v>
      </c>
      <c r="J34" s="40">
        <v>4644.1756473175556</v>
      </c>
      <c r="K34" s="45">
        <v>377</v>
      </c>
      <c r="L34" s="40">
        <v>23992.564676486498</v>
      </c>
      <c r="M34" s="45"/>
      <c r="N34" s="40"/>
      <c r="O34" s="45"/>
      <c r="P34" s="40"/>
      <c r="Q34" s="40"/>
      <c r="R34" s="40"/>
      <c r="S34" s="40"/>
      <c r="T34" s="40"/>
      <c r="U34" s="40"/>
      <c r="V34" s="40"/>
      <c r="W34" s="40"/>
      <c r="X34" s="40"/>
      <c r="Y34" s="45">
        <v>196</v>
      </c>
      <c r="Z34" s="40">
        <v>5434.2411174815397</v>
      </c>
      <c r="AA34" s="39"/>
      <c r="AB34" s="40"/>
      <c r="AC34" s="40"/>
      <c r="AD34" s="40"/>
      <c r="AE34" s="45"/>
      <c r="AF34" s="40"/>
      <c r="AG34" s="39"/>
      <c r="AH34" s="39"/>
      <c r="AI34" s="45"/>
      <c r="AJ34" s="40"/>
      <c r="AK34" s="39"/>
      <c r="AL34" s="41"/>
      <c r="AM34" s="41">
        <f t="shared" si="51"/>
        <v>26271.983340040308</v>
      </c>
      <c r="AN34" s="45">
        <v>2679</v>
      </c>
      <c r="AO34" s="40">
        <v>10811.648806139998</v>
      </c>
      <c r="AP34" s="45"/>
      <c r="AQ34" s="40"/>
      <c r="AR34" s="45"/>
      <c r="AS34" s="40"/>
      <c r="AT34" s="45">
        <v>2016</v>
      </c>
      <c r="AU34" s="40">
        <v>3684.6862859313001</v>
      </c>
      <c r="AV34" s="45">
        <v>3614</v>
      </c>
      <c r="AW34" s="40">
        <v>3130.1214608199994</v>
      </c>
      <c r="AX34" s="45">
        <v>687</v>
      </c>
      <c r="AY34" s="40">
        <v>5984.6150000000007</v>
      </c>
      <c r="AZ34" s="45">
        <v>7</v>
      </c>
      <c r="BA34" s="40">
        <v>15.946000000000002</v>
      </c>
      <c r="BB34" s="45"/>
      <c r="BC34" s="40"/>
      <c r="BD34" s="45">
        <v>277</v>
      </c>
      <c r="BE34" s="40">
        <v>1314.798</v>
      </c>
      <c r="BF34" s="45">
        <v>322</v>
      </c>
      <c r="BG34" s="40">
        <v>1346.1137871490102</v>
      </c>
      <c r="BH34" s="45"/>
      <c r="BI34" s="40"/>
      <c r="BJ34" s="45">
        <v>270</v>
      </c>
      <c r="BK34" s="40">
        <v>1210.4712772196362</v>
      </c>
      <c r="BL34" s="45">
        <v>48</v>
      </c>
      <c r="BM34" s="40">
        <v>121.86629032937398</v>
      </c>
      <c r="BN34" s="41"/>
      <c r="BO34" s="41"/>
    </row>
    <row r="35" spans="1:67" ht="23.25" customHeight="1" x14ac:dyDescent="0.2">
      <c r="A35" s="4" t="s">
        <v>17</v>
      </c>
      <c r="B35" s="26">
        <f t="shared" si="52"/>
        <v>527938.3031916921</v>
      </c>
      <c r="C35" s="33"/>
      <c r="D35" s="4"/>
      <c r="E35" s="4"/>
      <c r="F35" s="4"/>
      <c r="G35" s="4"/>
      <c r="H35" s="26">
        <f t="shared" si="50"/>
        <v>527938.3031916921</v>
      </c>
      <c r="I35" s="45"/>
      <c r="J35" s="40"/>
      <c r="K35" s="45"/>
      <c r="L35" s="40"/>
      <c r="M35" s="45"/>
      <c r="N35" s="40"/>
      <c r="O35" s="45"/>
      <c r="P35" s="40"/>
      <c r="Q35" s="40"/>
      <c r="R35" s="40"/>
      <c r="S35" s="40"/>
      <c r="T35" s="40"/>
      <c r="U35" s="40"/>
      <c r="V35" s="40"/>
      <c r="W35" s="40"/>
      <c r="X35" s="40"/>
      <c r="Y35" s="45">
        <v>1277</v>
      </c>
      <c r="Z35" s="40">
        <v>48481.410027478174</v>
      </c>
      <c r="AA35" s="39"/>
      <c r="AB35" s="40"/>
      <c r="AC35" s="40"/>
      <c r="AD35" s="40"/>
      <c r="AE35" s="45"/>
      <c r="AF35" s="40"/>
      <c r="AG35" s="39"/>
      <c r="AH35" s="39"/>
      <c r="AI35" s="45">
        <v>21</v>
      </c>
      <c r="AJ35" s="40">
        <v>1187.0724421917648</v>
      </c>
      <c r="AK35" s="45">
        <v>200</v>
      </c>
      <c r="AL35" s="40">
        <v>9445.3659750000006</v>
      </c>
      <c r="AM35" s="42">
        <f t="shared" si="51"/>
        <v>468824.45474702213</v>
      </c>
      <c r="AN35" s="45">
        <v>41593</v>
      </c>
      <c r="AO35" s="40">
        <v>130435.44122290501</v>
      </c>
      <c r="AP35" s="45">
        <v>17192</v>
      </c>
      <c r="AQ35" s="40">
        <v>73157.036956999989</v>
      </c>
      <c r="AR35" s="45">
        <v>2113</v>
      </c>
      <c r="AS35" s="40">
        <v>5425.8933648794</v>
      </c>
      <c r="AT35" s="45">
        <v>14871</v>
      </c>
      <c r="AU35" s="40">
        <v>21836.9275981506</v>
      </c>
      <c r="AV35" s="45">
        <v>43760</v>
      </c>
      <c r="AW35" s="40">
        <v>13889.960902739997</v>
      </c>
      <c r="AX35" s="45">
        <v>27743</v>
      </c>
      <c r="AY35" s="40">
        <v>120686.55126599999</v>
      </c>
      <c r="AZ35" s="45">
        <v>2713</v>
      </c>
      <c r="BA35" s="40">
        <v>6241.0412660000002</v>
      </c>
      <c r="BB35" s="45">
        <v>8440</v>
      </c>
      <c r="BC35" s="40">
        <v>27488.460999999996</v>
      </c>
      <c r="BD35" s="45">
        <v>5454</v>
      </c>
      <c r="BE35" s="40">
        <v>20834.628999999994</v>
      </c>
      <c r="BF35" s="45">
        <v>12478</v>
      </c>
      <c r="BG35" s="40">
        <v>55069.553435347138</v>
      </c>
      <c r="BH35" s="45">
        <v>2504</v>
      </c>
      <c r="BI35" s="40">
        <v>16759.455273887386</v>
      </c>
      <c r="BJ35" s="45">
        <v>6000</v>
      </c>
      <c r="BK35" s="40">
        <v>28240.834938996431</v>
      </c>
      <c r="BL35" s="45">
        <v>3300</v>
      </c>
      <c r="BM35" s="40">
        <v>8339.028509542326</v>
      </c>
      <c r="BN35" s="41"/>
      <c r="BO35" s="41"/>
    </row>
    <row r="36" spans="1:67" ht="11.25" x14ac:dyDescent="0.2">
      <c r="A36" s="4" t="s">
        <v>18</v>
      </c>
      <c r="B36" s="26">
        <f t="shared" si="52"/>
        <v>324896.08387106622</v>
      </c>
      <c r="C36" s="33"/>
      <c r="D36" s="4"/>
      <c r="E36" s="4"/>
      <c r="F36" s="4"/>
      <c r="G36" s="4"/>
      <c r="H36" s="26">
        <f t="shared" si="50"/>
        <v>324896.08387106622</v>
      </c>
      <c r="I36" s="45"/>
      <c r="J36" s="40"/>
      <c r="K36" s="45"/>
      <c r="L36" s="40"/>
      <c r="M36" s="45"/>
      <c r="N36" s="40"/>
      <c r="O36" s="45"/>
      <c r="P36" s="40"/>
      <c r="Q36" s="40"/>
      <c r="R36" s="40"/>
      <c r="S36" s="40"/>
      <c r="T36" s="40"/>
      <c r="U36" s="40"/>
      <c r="V36" s="40"/>
      <c r="W36" s="40"/>
      <c r="X36" s="40"/>
      <c r="Y36" s="45"/>
      <c r="Z36" s="40"/>
      <c r="AA36" s="39"/>
      <c r="AB36" s="40"/>
      <c r="AC36" s="40"/>
      <c r="AD36" s="40"/>
      <c r="AE36" s="45"/>
      <c r="AF36" s="40"/>
      <c r="AG36" s="39"/>
      <c r="AH36" s="39"/>
      <c r="AI36" s="45"/>
      <c r="AJ36" s="40"/>
      <c r="AK36" s="45"/>
      <c r="AL36" s="40"/>
      <c r="AM36" s="42">
        <f t="shared" si="51"/>
        <v>324896.08387106622</v>
      </c>
      <c r="AN36" s="45">
        <v>65230</v>
      </c>
      <c r="AO36" s="40">
        <v>200402.4645278496</v>
      </c>
      <c r="AP36" s="45"/>
      <c r="AQ36" s="40"/>
      <c r="AR36" s="45"/>
      <c r="AS36" s="40"/>
      <c r="AT36" s="45">
        <v>18076</v>
      </c>
      <c r="AU36" s="40">
        <v>23361.097031999998</v>
      </c>
      <c r="AV36" s="45">
        <v>85391</v>
      </c>
      <c r="AW36" s="40">
        <v>101129.85250121664</v>
      </c>
      <c r="AX36" s="45"/>
      <c r="AY36" s="40"/>
      <c r="AZ36" s="45"/>
      <c r="BA36" s="40"/>
      <c r="BB36" s="45"/>
      <c r="BC36" s="40"/>
      <c r="BD36" s="45"/>
      <c r="BE36" s="40"/>
      <c r="BF36" s="45">
        <v>1</v>
      </c>
      <c r="BG36" s="40">
        <v>2.66981</v>
      </c>
      <c r="BH36" s="45"/>
      <c r="BI36" s="40"/>
      <c r="BJ36" s="45"/>
      <c r="BK36" s="40"/>
      <c r="BL36" s="45"/>
      <c r="BM36" s="40"/>
      <c r="BN36" s="41"/>
      <c r="BO36" s="41"/>
    </row>
    <row r="37" spans="1:67" ht="21" customHeight="1" x14ac:dyDescent="0.2">
      <c r="A37" s="4" t="s">
        <v>100</v>
      </c>
      <c r="B37" s="26">
        <f t="shared" si="52"/>
        <v>376664.80883599992</v>
      </c>
      <c r="C37" s="33"/>
      <c r="D37" s="4"/>
      <c r="E37" s="4"/>
      <c r="F37" s="4"/>
      <c r="G37" s="4"/>
      <c r="H37" s="26">
        <f t="shared" si="50"/>
        <v>376664.80883599992</v>
      </c>
      <c r="I37" s="45">
        <v>39821</v>
      </c>
      <c r="J37" s="40">
        <v>376664.80883599992</v>
      </c>
      <c r="K37" s="45"/>
      <c r="L37" s="40"/>
      <c r="M37" s="45"/>
      <c r="N37" s="40"/>
      <c r="O37" s="45"/>
      <c r="P37" s="40"/>
      <c r="Q37" s="40"/>
      <c r="R37" s="40"/>
      <c r="S37" s="40"/>
      <c r="T37" s="40"/>
      <c r="U37" s="40"/>
      <c r="V37" s="40"/>
      <c r="W37" s="40"/>
      <c r="X37" s="40"/>
      <c r="Y37" s="45"/>
      <c r="Z37" s="40"/>
      <c r="AA37" s="39"/>
      <c r="AB37" s="40"/>
      <c r="AC37" s="40"/>
      <c r="AD37" s="40"/>
      <c r="AE37" s="45"/>
      <c r="AF37" s="40"/>
      <c r="AG37" s="39"/>
      <c r="AH37" s="39"/>
      <c r="AI37" s="45"/>
      <c r="AJ37" s="40"/>
      <c r="AK37" s="45"/>
      <c r="AL37" s="40"/>
      <c r="AM37" s="42"/>
      <c r="AN37" s="45"/>
      <c r="AO37" s="40"/>
      <c r="AP37" s="45"/>
      <c r="AQ37" s="40"/>
      <c r="AR37" s="45"/>
      <c r="AS37" s="40"/>
      <c r="AT37" s="45"/>
      <c r="AU37" s="40"/>
      <c r="AV37" s="45"/>
      <c r="AW37" s="40"/>
      <c r="AX37" s="45"/>
      <c r="AY37" s="40"/>
      <c r="AZ37" s="45"/>
      <c r="BA37" s="40"/>
      <c r="BB37" s="45"/>
      <c r="BC37" s="40"/>
      <c r="BD37" s="45"/>
      <c r="BE37" s="40"/>
      <c r="BF37" s="45"/>
      <c r="BG37" s="40"/>
      <c r="BH37" s="45"/>
      <c r="BI37" s="40"/>
      <c r="BJ37" s="45"/>
      <c r="BK37" s="40"/>
      <c r="BL37" s="45"/>
      <c r="BM37" s="40"/>
      <c r="BN37" s="41"/>
      <c r="BO37" s="41"/>
    </row>
    <row r="38" spans="1:67" ht="11.25" x14ac:dyDescent="0.2">
      <c r="A38" s="4" t="s">
        <v>19</v>
      </c>
      <c r="B38" s="26">
        <f t="shared" si="52"/>
        <v>2280325.1752616535</v>
      </c>
      <c r="C38" s="28">
        <f>E38+G38</f>
        <v>41186.977990000007</v>
      </c>
      <c r="D38" s="50">
        <v>424</v>
      </c>
      <c r="E38" s="40">
        <v>40924.069990000004</v>
      </c>
      <c r="F38" s="50">
        <v>3</v>
      </c>
      <c r="G38" s="38">
        <v>262.90800000000002</v>
      </c>
      <c r="H38" s="26">
        <f t="shared" si="50"/>
        <v>2239138.1972716535</v>
      </c>
      <c r="I38" s="45"/>
      <c r="J38" s="40"/>
      <c r="K38" s="45">
        <v>15160</v>
      </c>
      <c r="L38" s="40">
        <v>1641660.055678668</v>
      </c>
      <c r="M38" s="45">
        <v>140</v>
      </c>
      <c r="N38" s="40">
        <v>50727.425338169203</v>
      </c>
      <c r="O38" s="45">
        <v>1096</v>
      </c>
      <c r="P38" s="40">
        <v>306208.93714240013</v>
      </c>
      <c r="Q38" s="45">
        <v>375</v>
      </c>
      <c r="R38" s="40">
        <v>92286.076276322769</v>
      </c>
      <c r="S38" s="45">
        <v>25</v>
      </c>
      <c r="T38" s="40">
        <v>8959.7365770000033</v>
      </c>
      <c r="U38" s="40"/>
      <c r="V38" s="40"/>
      <c r="W38" s="45">
        <v>58</v>
      </c>
      <c r="X38" s="40">
        <v>23211.845373038017</v>
      </c>
      <c r="Y38" s="45">
        <v>2092</v>
      </c>
      <c r="Z38" s="40">
        <v>166462.26184481481</v>
      </c>
      <c r="AA38" s="45">
        <v>64</v>
      </c>
      <c r="AB38" s="40">
        <v>7407.1457200675004</v>
      </c>
      <c r="AC38" s="40"/>
      <c r="AD38" s="40"/>
      <c r="AE38" s="45"/>
      <c r="AF38" s="40"/>
      <c r="AG38" s="45">
        <v>691</v>
      </c>
      <c r="AH38" s="40">
        <v>61360.374499506426</v>
      </c>
      <c r="AI38" s="45"/>
      <c r="AJ38" s="40"/>
      <c r="AK38" s="45">
        <v>200</v>
      </c>
      <c r="AL38" s="40">
        <v>8741.0677850000029</v>
      </c>
      <c r="AM38" s="42">
        <f t="shared" ref="AM38:AM55" si="53">AO38+AQ38+AS38+AU38+AW38+AY38+BC38+BG38+BO38+BE38</f>
        <v>360914.43746366462</v>
      </c>
      <c r="AN38" s="45">
        <v>23248</v>
      </c>
      <c r="AO38" s="40">
        <v>75574.820462580043</v>
      </c>
      <c r="AP38" s="45">
        <v>17125</v>
      </c>
      <c r="AQ38" s="40">
        <v>57061.67592500004</v>
      </c>
      <c r="AR38" s="45">
        <v>2756</v>
      </c>
      <c r="AS38" s="40">
        <v>6661.7032508848024</v>
      </c>
      <c r="AT38" s="45">
        <v>10953</v>
      </c>
      <c r="AU38" s="40">
        <v>16123.51243412911</v>
      </c>
      <c r="AV38" s="45">
        <v>75854</v>
      </c>
      <c r="AW38" s="40">
        <v>18080.239979570008</v>
      </c>
      <c r="AX38" s="45">
        <v>23907</v>
      </c>
      <c r="AY38" s="40">
        <v>120734.45633600006</v>
      </c>
      <c r="AZ38" s="48">
        <v>3002</v>
      </c>
      <c r="BA38" s="40">
        <v>7024.1523360000028</v>
      </c>
      <c r="BB38" s="45">
        <v>5465</v>
      </c>
      <c r="BC38" s="40">
        <v>20528.099000000009</v>
      </c>
      <c r="BD38" s="45">
        <v>5007</v>
      </c>
      <c r="BE38" s="40">
        <v>19116.45800000001</v>
      </c>
      <c r="BF38" s="45">
        <v>7428</v>
      </c>
      <c r="BG38" s="40">
        <v>27033.472075500598</v>
      </c>
      <c r="BH38" s="45">
        <v>76</v>
      </c>
      <c r="BI38" s="40">
        <v>508.67356262597548</v>
      </c>
      <c r="BJ38" s="45">
        <v>3740</v>
      </c>
      <c r="BK38" s="40">
        <v>17366.645249983241</v>
      </c>
      <c r="BL38" s="45">
        <v>2400</v>
      </c>
      <c r="BM38" s="40">
        <v>6065.1765090243789</v>
      </c>
      <c r="BN38" s="41"/>
      <c r="BO38" s="41"/>
    </row>
    <row r="39" spans="1:67" ht="11.25" customHeight="1" x14ac:dyDescent="0.2">
      <c r="A39" s="4" t="s">
        <v>20</v>
      </c>
      <c r="B39" s="26">
        <f t="shared" si="52"/>
        <v>132558.96218296766</v>
      </c>
      <c r="C39" s="33"/>
      <c r="D39" s="4"/>
      <c r="E39" s="4"/>
      <c r="F39" s="4"/>
      <c r="G39" s="4"/>
      <c r="H39" s="26">
        <f t="shared" si="50"/>
        <v>132558.96218296766</v>
      </c>
      <c r="I39" s="45"/>
      <c r="J39" s="40"/>
      <c r="K39" s="45">
        <v>763</v>
      </c>
      <c r="L39" s="40">
        <v>38062.668837498139</v>
      </c>
      <c r="M39" s="45"/>
      <c r="N39" s="40"/>
      <c r="O39" s="45"/>
      <c r="P39" s="40"/>
      <c r="Q39" s="40"/>
      <c r="R39" s="40"/>
      <c r="S39" s="40"/>
      <c r="T39" s="40"/>
      <c r="U39" s="40"/>
      <c r="V39" s="40"/>
      <c r="W39" s="40"/>
      <c r="X39" s="40"/>
      <c r="Y39" s="45">
        <v>1130</v>
      </c>
      <c r="Z39" s="40">
        <v>37227.797661037272</v>
      </c>
      <c r="AA39" s="45"/>
      <c r="AB39" s="40"/>
      <c r="AC39" s="40"/>
      <c r="AD39" s="40"/>
      <c r="AE39" s="45"/>
      <c r="AF39" s="40"/>
      <c r="AG39" s="45"/>
      <c r="AH39" s="40"/>
      <c r="AI39" s="45"/>
      <c r="AJ39" s="40"/>
      <c r="AK39" s="45"/>
      <c r="AL39" s="40"/>
      <c r="AM39" s="42">
        <f t="shared" si="53"/>
        <v>57268.495684432237</v>
      </c>
      <c r="AN39" s="45">
        <v>10273</v>
      </c>
      <c r="AO39" s="40">
        <v>38786.671387435279</v>
      </c>
      <c r="AP39" s="45">
        <v>4255</v>
      </c>
      <c r="AQ39" s="40">
        <v>15992.070996999997</v>
      </c>
      <c r="AR39" s="45"/>
      <c r="AS39" s="40"/>
      <c r="AT39" s="45">
        <v>782</v>
      </c>
      <c r="AU39" s="40">
        <v>1256.6083396943998</v>
      </c>
      <c r="AV39" s="45">
        <v>4179</v>
      </c>
      <c r="AW39" s="40">
        <v>1217.5425906625599</v>
      </c>
      <c r="AX39" s="45"/>
      <c r="AY39" s="40"/>
      <c r="AZ39" s="48"/>
      <c r="BA39" s="40"/>
      <c r="BB39" s="45"/>
      <c r="BC39" s="40"/>
      <c r="BD39" s="45"/>
      <c r="BE39" s="40"/>
      <c r="BF39" s="45">
        <v>6</v>
      </c>
      <c r="BG39" s="40">
        <v>15.602369639999994</v>
      </c>
      <c r="BH39" s="45"/>
      <c r="BI39" s="40"/>
      <c r="BJ39" s="45"/>
      <c r="BK39" s="40"/>
      <c r="BL39" s="45"/>
      <c r="BM39" s="40"/>
      <c r="BN39" s="41"/>
      <c r="BO39" s="41"/>
    </row>
    <row r="40" spans="1:67" ht="11.25" customHeight="1" x14ac:dyDescent="0.2">
      <c r="A40" s="3" t="s">
        <v>21</v>
      </c>
      <c r="B40" s="26">
        <f t="shared" si="52"/>
        <v>877563.15240436862</v>
      </c>
      <c r="C40" s="32"/>
      <c r="D40" s="3"/>
      <c r="E40" s="3"/>
      <c r="F40" s="3"/>
      <c r="G40" s="3"/>
      <c r="H40" s="26">
        <f t="shared" si="50"/>
        <v>877563.15240436862</v>
      </c>
      <c r="I40" s="45">
        <v>80</v>
      </c>
      <c r="J40" s="40">
        <v>1818.2664422399998</v>
      </c>
      <c r="K40" s="45">
        <v>3617</v>
      </c>
      <c r="L40" s="40">
        <v>405619.14272590191</v>
      </c>
      <c r="M40" s="45"/>
      <c r="N40" s="40"/>
      <c r="O40" s="45"/>
      <c r="P40" s="40"/>
      <c r="Q40" s="40"/>
      <c r="R40" s="40"/>
      <c r="S40" s="40"/>
      <c r="T40" s="40"/>
      <c r="U40" s="40"/>
      <c r="V40" s="40"/>
      <c r="W40" s="40"/>
      <c r="X40" s="40"/>
      <c r="Y40" s="45">
        <v>885</v>
      </c>
      <c r="Z40" s="40">
        <v>41273.692756727134</v>
      </c>
      <c r="AA40" s="45"/>
      <c r="AB40" s="40"/>
      <c r="AC40" s="40"/>
      <c r="AD40" s="40"/>
      <c r="AE40" s="45"/>
      <c r="AF40" s="40"/>
      <c r="AG40" s="45">
        <v>143</v>
      </c>
      <c r="AH40" s="40">
        <v>22346.425638192632</v>
      </c>
      <c r="AI40" s="45">
        <v>156</v>
      </c>
      <c r="AJ40" s="40">
        <v>8718.6413549925637</v>
      </c>
      <c r="AK40" s="45">
        <v>73</v>
      </c>
      <c r="AL40" s="40">
        <v>2930.4019999999996</v>
      </c>
      <c r="AM40" s="42">
        <f t="shared" si="53"/>
        <v>394856.58148631436</v>
      </c>
      <c r="AN40" s="45">
        <v>39753</v>
      </c>
      <c r="AO40" s="40">
        <v>163612.28084040002</v>
      </c>
      <c r="AP40" s="45">
        <v>2952</v>
      </c>
      <c r="AQ40" s="40">
        <v>4355.0455199999997</v>
      </c>
      <c r="AR40" s="48">
        <v>60</v>
      </c>
      <c r="AS40" s="40">
        <v>211.40040000000002</v>
      </c>
      <c r="AT40" s="45">
        <v>23967</v>
      </c>
      <c r="AU40" s="40">
        <v>52989.031917765002</v>
      </c>
      <c r="AV40" s="45">
        <v>74943</v>
      </c>
      <c r="AW40" s="40">
        <v>25605.943174079999</v>
      </c>
      <c r="AX40" s="45">
        <v>1020</v>
      </c>
      <c r="AY40" s="40">
        <v>11608.492363375499</v>
      </c>
      <c r="AZ40" s="48"/>
      <c r="BA40" s="40"/>
      <c r="BB40" s="45"/>
      <c r="BC40" s="40"/>
      <c r="BD40" s="48">
        <v>22915</v>
      </c>
      <c r="BE40" s="40">
        <v>129329.82</v>
      </c>
      <c r="BF40" s="45">
        <v>2240</v>
      </c>
      <c r="BG40" s="40">
        <v>7144.567270693813</v>
      </c>
      <c r="BH40" s="45"/>
      <c r="BI40" s="40"/>
      <c r="BJ40" s="45">
        <v>182</v>
      </c>
      <c r="BK40" s="40">
        <v>1022.6229753716</v>
      </c>
      <c r="BL40" s="45">
        <v>252</v>
      </c>
      <c r="BM40" s="40">
        <v>636.79855882321328</v>
      </c>
      <c r="BN40" s="41"/>
      <c r="BO40" s="41"/>
    </row>
    <row r="41" spans="1:67" ht="11.25" customHeight="1" x14ac:dyDescent="0.2">
      <c r="A41" s="5" t="s">
        <v>101</v>
      </c>
      <c r="B41" s="26">
        <f t="shared" si="52"/>
        <v>958860.23352069152</v>
      </c>
      <c r="C41" s="28"/>
      <c r="D41" s="5"/>
      <c r="E41" s="5"/>
      <c r="F41" s="21"/>
      <c r="G41" s="17"/>
      <c r="H41" s="26">
        <f t="shared" si="50"/>
        <v>958860.23352069152</v>
      </c>
      <c r="I41" s="45">
        <v>78</v>
      </c>
      <c r="J41" s="40">
        <v>1747.24040934</v>
      </c>
      <c r="K41" s="45">
        <v>10685</v>
      </c>
      <c r="L41" s="40">
        <v>834957.51945934223</v>
      </c>
      <c r="M41" s="45"/>
      <c r="N41" s="40"/>
      <c r="O41" s="45">
        <v>275</v>
      </c>
      <c r="P41" s="40">
        <v>106035.72546932001</v>
      </c>
      <c r="Q41" s="40"/>
      <c r="R41" s="40"/>
      <c r="S41" s="40"/>
      <c r="T41" s="40"/>
      <c r="U41" s="40"/>
      <c r="V41" s="40"/>
      <c r="W41" s="40"/>
      <c r="X41" s="40"/>
      <c r="Y41" s="45">
        <v>1813</v>
      </c>
      <c r="Z41" s="40">
        <v>45383.697067187219</v>
      </c>
      <c r="AA41" s="45"/>
      <c r="AB41" s="40"/>
      <c r="AC41" s="40"/>
      <c r="AD41" s="40"/>
      <c r="AE41" s="45"/>
      <c r="AF41" s="40"/>
      <c r="AG41" s="45"/>
      <c r="AH41" s="40"/>
      <c r="AI41" s="45"/>
      <c r="AJ41" s="40"/>
      <c r="AK41" s="45"/>
      <c r="AL41" s="40"/>
      <c r="AM41" s="42">
        <f t="shared" si="53"/>
        <v>76771.776584822044</v>
      </c>
      <c r="AN41" s="45">
        <v>11748</v>
      </c>
      <c r="AO41" s="40">
        <v>63189.810523079992</v>
      </c>
      <c r="AP41" s="45"/>
      <c r="AQ41" s="40"/>
      <c r="AR41" s="48"/>
      <c r="AS41" s="40"/>
      <c r="AT41" s="45">
        <v>718</v>
      </c>
      <c r="AU41" s="40">
        <v>1470.7787261590499</v>
      </c>
      <c r="AV41" s="45">
        <v>34870</v>
      </c>
      <c r="AW41" s="40">
        <v>11160.763542549998</v>
      </c>
      <c r="AX41" s="45"/>
      <c r="AY41" s="40"/>
      <c r="AZ41" s="48"/>
      <c r="BA41" s="40"/>
      <c r="BB41" s="45"/>
      <c r="BC41" s="40"/>
      <c r="BD41" s="48"/>
      <c r="BE41" s="40"/>
      <c r="BF41" s="45">
        <v>303</v>
      </c>
      <c r="BG41" s="40">
        <v>950.42379303299981</v>
      </c>
      <c r="BH41" s="45"/>
      <c r="BI41" s="40"/>
      <c r="BJ41" s="45"/>
      <c r="BK41" s="40"/>
      <c r="BL41" s="45"/>
      <c r="BM41" s="40"/>
      <c r="BN41" s="41"/>
      <c r="BO41" s="41"/>
    </row>
    <row r="42" spans="1:67" ht="21.75" customHeight="1" x14ac:dyDescent="0.2">
      <c r="A42" s="4" t="s">
        <v>92</v>
      </c>
      <c r="B42" s="26">
        <f t="shared" si="52"/>
        <v>862695.88143172895</v>
      </c>
      <c r="C42" s="33"/>
      <c r="D42" s="4"/>
      <c r="E42" s="4"/>
      <c r="F42" s="4"/>
      <c r="G42" s="4"/>
      <c r="H42" s="26">
        <f t="shared" si="50"/>
        <v>862695.88143172895</v>
      </c>
      <c r="I42" s="45"/>
      <c r="J42" s="40"/>
      <c r="K42" s="45">
        <v>3255</v>
      </c>
      <c r="L42" s="40">
        <v>447927.5181047821</v>
      </c>
      <c r="M42" s="45">
        <v>2553</v>
      </c>
      <c r="N42" s="40">
        <v>404593.6942516737</v>
      </c>
      <c r="O42" s="45"/>
      <c r="P42" s="40"/>
      <c r="Q42" s="40"/>
      <c r="R42" s="40"/>
      <c r="S42" s="40"/>
      <c r="T42" s="40"/>
      <c r="U42" s="40"/>
      <c r="V42" s="40"/>
      <c r="W42" s="40"/>
      <c r="X42" s="40"/>
      <c r="Y42" s="45">
        <v>1909</v>
      </c>
      <c r="Z42" s="40">
        <v>285266.79888554936</v>
      </c>
      <c r="AA42" s="45">
        <v>1909</v>
      </c>
      <c r="AB42" s="40">
        <v>285266.79888554971</v>
      </c>
      <c r="AC42" s="40"/>
      <c r="AD42" s="40"/>
      <c r="AE42" s="45"/>
      <c r="AF42" s="40"/>
      <c r="AG42" s="45"/>
      <c r="AH42" s="40"/>
      <c r="AI42" s="45"/>
      <c r="AJ42" s="40"/>
      <c r="AK42" s="45"/>
      <c r="AL42" s="40"/>
      <c r="AM42" s="42">
        <f t="shared" si="53"/>
        <v>129501.56444139744</v>
      </c>
      <c r="AN42" s="45">
        <v>10125</v>
      </c>
      <c r="AO42" s="40">
        <v>33482.321940600006</v>
      </c>
      <c r="AP42" s="45">
        <v>9743</v>
      </c>
      <c r="AQ42" s="40">
        <v>47499.724023000002</v>
      </c>
      <c r="AR42" s="48"/>
      <c r="AS42" s="40"/>
      <c r="AT42" s="45"/>
      <c r="AU42" s="40"/>
      <c r="AV42" s="45">
        <v>591</v>
      </c>
      <c r="AW42" s="40">
        <v>168.75773555999999</v>
      </c>
      <c r="AX42" s="45"/>
      <c r="AY42" s="40"/>
      <c r="AZ42" s="48"/>
      <c r="BA42" s="40"/>
      <c r="BB42" s="45"/>
      <c r="BC42" s="40"/>
      <c r="BD42" s="48"/>
      <c r="BE42" s="40"/>
      <c r="BF42" s="45">
        <v>7224</v>
      </c>
      <c r="BG42" s="40">
        <v>48350.760742237435</v>
      </c>
      <c r="BH42" s="45">
        <v>7224</v>
      </c>
      <c r="BI42" s="40">
        <v>48350.760742237435</v>
      </c>
      <c r="BJ42" s="45"/>
      <c r="BK42" s="40"/>
      <c r="BL42" s="45"/>
      <c r="BM42" s="40"/>
      <c r="BN42" s="41"/>
      <c r="BO42" s="41"/>
    </row>
    <row r="43" spans="1:67" ht="21.75" customHeight="1" x14ac:dyDescent="0.2">
      <c r="A43" s="4" t="s">
        <v>93</v>
      </c>
      <c r="B43" s="26">
        <f t="shared" si="52"/>
        <v>137830.51570459938</v>
      </c>
      <c r="C43" s="27"/>
      <c r="D43" s="22"/>
      <c r="E43" s="16"/>
      <c r="F43" s="3"/>
      <c r="G43" s="3"/>
      <c r="H43" s="26">
        <f t="shared" si="50"/>
        <v>137830.51570459938</v>
      </c>
      <c r="I43" s="45"/>
      <c r="J43" s="40"/>
      <c r="K43" s="45">
        <v>420</v>
      </c>
      <c r="L43" s="40">
        <v>56763.768579461117</v>
      </c>
      <c r="M43" s="45"/>
      <c r="N43" s="40"/>
      <c r="O43" s="45"/>
      <c r="P43" s="40"/>
      <c r="Q43" s="40"/>
      <c r="R43" s="40"/>
      <c r="S43" s="40"/>
      <c r="T43" s="40"/>
      <c r="U43" s="40"/>
      <c r="V43" s="40"/>
      <c r="W43" s="40"/>
      <c r="X43" s="40"/>
      <c r="Y43" s="45">
        <v>675</v>
      </c>
      <c r="Z43" s="40">
        <v>43814.561225688252</v>
      </c>
      <c r="AA43" s="39"/>
      <c r="AB43" s="40"/>
      <c r="AC43" s="40"/>
      <c r="AD43" s="40"/>
      <c r="AE43" s="45"/>
      <c r="AF43" s="40"/>
      <c r="AG43" s="45"/>
      <c r="AH43" s="40"/>
      <c r="AI43" s="45"/>
      <c r="AJ43" s="40"/>
      <c r="AK43" s="45"/>
      <c r="AL43" s="40"/>
      <c r="AM43" s="42">
        <f t="shared" si="53"/>
        <v>37252.185899449993</v>
      </c>
      <c r="AN43" s="45">
        <v>9589</v>
      </c>
      <c r="AO43" s="40">
        <v>35815.924730689992</v>
      </c>
      <c r="AP43" s="45"/>
      <c r="AQ43" s="40"/>
      <c r="AR43" s="48"/>
      <c r="AS43" s="40"/>
      <c r="AT43" s="45"/>
      <c r="AU43" s="40"/>
      <c r="AV43" s="45">
        <v>7249</v>
      </c>
      <c r="AW43" s="40">
        <v>1436.2611687599999</v>
      </c>
      <c r="AX43" s="45"/>
      <c r="AY43" s="40"/>
      <c r="AZ43" s="48"/>
      <c r="BA43" s="40"/>
      <c r="BB43" s="45"/>
      <c r="BC43" s="40"/>
      <c r="BD43" s="48"/>
      <c r="BE43" s="40"/>
      <c r="BF43" s="45"/>
      <c r="BG43" s="40"/>
      <c r="BH43" s="40"/>
      <c r="BI43" s="40"/>
      <c r="BJ43" s="40"/>
      <c r="BK43" s="40"/>
      <c r="BL43" s="45"/>
      <c r="BM43" s="40"/>
      <c r="BN43" s="41"/>
      <c r="BO43" s="41"/>
    </row>
    <row r="44" spans="1:67" ht="11.25" customHeight="1" x14ac:dyDescent="0.2">
      <c r="A44" s="4" t="s">
        <v>22</v>
      </c>
      <c r="B44" s="26">
        <f t="shared" si="52"/>
        <v>290431.8826112182</v>
      </c>
      <c r="C44" s="4"/>
      <c r="D44" s="4"/>
      <c r="E44" s="4"/>
      <c r="F44" s="4"/>
      <c r="G44" s="4"/>
      <c r="H44" s="26">
        <f t="shared" si="50"/>
        <v>290431.8826112182</v>
      </c>
      <c r="I44" s="45"/>
      <c r="J44" s="40"/>
      <c r="K44" s="45">
        <v>3205</v>
      </c>
      <c r="L44" s="40">
        <v>232113.69172224842</v>
      </c>
      <c r="M44" s="45"/>
      <c r="N44" s="40"/>
      <c r="O44" s="45"/>
      <c r="P44" s="40"/>
      <c r="Q44" s="40"/>
      <c r="R44" s="40"/>
      <c r="S44" s="40"/>
      <c r="T44" s="40"/>
      <c r="U44" s="40"/>
      <c r="V44" s="40"/>
      <c r="W44" s="40"/>
      <c r="X44" s="40"/>
      <c r="Y44" s="45">
        <v>427</v>
      </c>
      <c r="Z44" s="40">
        <v>44484.552642853771</v>
      </c>
      <c r="AA44" s="39"/>
      <c r="AB44" s="40"/>
      <c r="AC44" s="40"/>
      <c r="AD44" s="40"/>
      <c r="AE44" s="45">
        <v>206</v>
      </c>
      <c r="AF44" s="40">
        <v>23893.754816327648</v>
      </c>
      <c r="AG44" s="45"/>
      <c r="AH44" s="40"/>
      <c r="AI44" s="45"/>
      <c r="AJ44" s="40"/>
      <c r="AK44" s="45"/>
      <c r="AL44" s="40"/>
      <c r="AM44" s="42">
        <f t="shared" si="53"/>
        <v>13833.638246115997</v>
      </c>
      <c r="AN44" s="45">
        <v>984</v>
      </c>
      <c r="AO44" s="40">
        <v>3629.5551765199998</v>
      </c>
      <c r="AP44" s="45">
        <v>1582</v>
      </c>
      <c r="AQ44" s="40">
        <v>8733.5062639999978</v>
      </c>
      <c r="AR44" s="48"/>
      <c r="AS44" s="40"/>
      <c r="AT44" s="45"/>
      <c r="AU44" s="40"/>
      <c r="AV44" s="45">
        <v>2448</v>
      </c>
      <c r="AW44" s="40">
        <v>898.79000544000007</v>
      </c>
      <c r="AX44" s="45"/>
      <c r="AY44" s="40"/>
      <c r="AZ44" s="48"/>
      <c r="BA44" s="40"/>
      <c r="BB44" s="45"/>
      <c r="BC44" s="40"/>
      <c r="BD44" s="48"/>
      <c r="BE44" s="40"/>
      <c r="BF44" s="45">
        <v>192</v>
      </c>
      <c r="BG44" s="40">
        <v>571.78680015599991</v>
      </c>
      <c r="BH44" s="40"/>
      <c r="BI44" s="40"/>
      <c r="BJ44" s="40"/>
      <c r="BK44" s="40"/>
      <c r="BL44" s="45"/>
      <c r="BM44" s="40"/>
      <c r="BN44" s="45"/>
      <c r="BO44" s="40"/>
    </row>
    <row r="45" spans="1:67" ht="33.75" customHeight="1" x14ac:dyDescent="0.2">
      <c r="A45" s="4" t="s">
        <v>94</v>
      </c>
      <c r="B45" s="26">
        <f t="shared" si="52"/>
        <v>60591.392501365008</v>
      </c>
      <c r="C45" s="4"/>
      <c r="D45" s="4"/>
      <c r="E45" s="4"/>
      <c r="F45" s="4"/>
      <c r="G45" s="4"/>
      <c r="H45" s="26">
        <f t="shared" si="50"/>
        <v>60591.392501365008</v>
      </c>
      <c r="I45" s="45"/>
      <c r="J45" s="40"/>
      <c r="K45" s="45"/>
      <c r="L45" s="40"/>
      <c r="M45" s="45"/>
      <c r="N45" s="40"/>
      <c r="O45" s="45"/>
      <c r="P45" s="40"/>
      <c r="Q45" s="40"/>
      <c r="R45" s="40"/>
      <c r="S45" s="40"/>
      <c r="T45" s="40"/>
      <c r="U45" s="40"/>
      <c r="V45" s="40"/>
      <c r="W45" s="40"/>
      <c r="X45" s="40"/>
      <c r="Y45" s="45"/>
      <c r="Z45" s="40"/>
      <c r="AA45" s="39"/>
      <c r="AB45" s="40"/>
      <c r="AC45" s="40"/>
      <c r="AD45" s="40"/>
      <c r="AE45" s="39"/>
      <c r="AF45" s="41"/>
      <c r="AG45" s="45"/>
      <c r="AH45" s="40"/>
      <c r="AI45" s="45"/>
      <c r="AJ45" s="40"/>
      <c r="AK45" s="45"/>
      <c r="AL45" s="40"/>
      <c r="AM45" s="42">
        <f t="shared" si="53"/>
        <v>60591.392501365008</v>
      </c>
      <c r="AN45" s="45">
        <v>3907</v>
      </c>
      <c r="AO45" s="40">
        <v>16897.459282095002</v>
      </c>
      <c r="AP45" s="45">
        <v>3545</v>
      </c>
      <c r="AQ45" s="40">
        <v>4683.3112700000001</v>
      </c>
      <c r="AR45" s="48"/>
      <c r="AS45" s="40"/>
      <c r="AT45" s="45"/>
      <c r="AU45" s="40"/>
      <c r="AV45" s="45">
        <v>22211</v>
      </c>
      <c r="AW45" s="40">
        <v>13797.821949269999</v>
      </c>
      <c r="AX45" s="45"/>
      <c r="AY45" s="40"/>
      <c r="AZ45" s="48"/>
      <c r="BA45" s="40"/>
      <c r="BB45" s="40"/>
      <c r="BC45" s="40"/>
      <c r="BD45" s="40"/>
      <c r="BE45" s="40"/>
      <c r="BF45" s="45"/>
      <c r="BG45" s="40"/>
      <c r="BH45" s="40"/>
      <c r="BI45" s="40"/>
      <c r="BJ45" s="40"/>
      <c r="BK45" s="40"/>
      <c r="BL45" s="45"/>
      <c r="BM45" s="40"/>
      <c r="BN45" s="45">
        <v>6080</v>
      </c>
      <c r="BO45" s="40">
        <v>25212.800000000003</v>
      </c>
    </row>
    <row r="46" spans="1:67" ht="33.75" x14ac:dyDescent="0.2">
      <c r="A46" s="38" t="s">
        <v>95</v>
      </c>
      <c r="B46" s="26">
        <f t="shared" si="52"/>
        <v>75870.853705828922</v>
      </c>
      <c r="C46" s="6"/>
      <c r="D46" s="6"/>
      <c r="E46" s="6"/>
      <c r="F46" s="6"/>
      <c r="G46" s="6"/>
      <c r="H46" s="26">
        <f t="shared" si="50"/>
        <v>75870.853705828922</v>
      </c>
      <c r="I46" s="45"/>
      <c r="J46" s="40"/>
      <c r="K46" s="45"/>
      <c r="L46" s="40"/>
      <c r="M46" s="45"/>
      <c r="N46" s="40"/>
      <c r="O46" s="45"/>
      <c r="P46" s="40"/>
      <c r="Q46" s="40"/>
      <c r="R46" s="40"/>
      <c r="S46" s="40"/>
      <c r="T46" s="40"/>
      <c r="U46" s="40"/>
      <c r="V46" s="40"/>
      <c r="W46" s="40"/>
      <c r="X46" s="40"/>
      <c r="Y46" s="45"/>
      <c r="Z46" s="40"/>
      <c r="AA46" s="39"/>
      <c r="AB46" s="40"/>
      <c r="AC46" s="40"/>
      <c r="AD46" s="40"/>
      <c r="AE46" s="39"/>
      <c r="AF46" s="41"/>
      <c r="AG46" s="45">
        <v>270</v>
      </c>
      <c r="AH46" s="40">
        <v>37177.455095245823</v>
      </c>
      <c r="AI46" s="45">
        <v>319</v>
      </c>
      <c r="AJ46" s="40">
        <v>16476.805212073108</v>
      </c>
      <c r="AK46" s="45">
        <v>200</v>
      </c>
      <c r="AL46" s="40">
        <v>6115.5279999999993</v>
      </c>
      <c r="AM46" s="42">
        <f t="shared" si="53"/>
        <v>16101.065398509998</v>
      </c>
      <c r="AN46" s="45">
        <v>699</v>
      </c>
      <c r="AO46" s="40">
        <v>2519.382357645</v>
      </c>
      <c r="AP46" s="45"/>
      <c r="AQ46" s="40"/>
      <c r="AR46" s="48"/>
      <c r="AS46" s="40"/>
      <c r="AT46" s="45"/>
      <c r="AU46" s="40"/>
      <c r="AV46" s="45">
        <v>15729</v>
      </c>
      <c r="AW46" s="40">
        <v>13581.683040864998</v>
      </c>
      <c r="AX46" s="45"/>
      <c r="AY46" s="40"/>
      <c r="AZ46" s="48"/>
      <c r="BA46" s="40"/>
      <c r="BB46" s="40"/>
      <c r="BC46" s="40"/>
      <c r="BD46" s="40"/>
      <c r="BE46" s="40"/>
      <c r="BF46" s="39"/>
      <c r="BG46" s="40"/>
      <c r="BH46" s="40"/>
      <c r="BI46" s="40"/>
      <c r="BJ46" s="40"/>
      <c r="BK46" s="40"/>
      <c r="BL46" s="45"/>
      <c r="BM46" s="40"/>
      <c r="BN46" s="41"/>
      <c r="BO46" s="41"/>
    </row>
    <row r="47" spans="1:67" ht="11.25" customHeight="1" x14ac:dyDescent="0.2">
      <c r="A47" s="4" t="s">
        <v>87</v>
      </c>
      <c r="B47" s="26">
        <f t="shared" si="52"/>
        <v>86455.575861559424</v>
      </c>
      <c r="C47" s="4"/>
      <c r="D47" s="4"/>
      <c r="E47" s="4"/>
      <c r="F47" s="4"/>
      <c r="G47" s="4"/>
      <c r="H47" s="26">
        <f t="shared" si="50"/>
        <v>86455.575861559424</v>
      </c>
      <c r="I47" s="45"/>
      <c r="J47" s="40"/>
      <c r="K47" s="45"/>
      <c r="L47" s="40"/>
      <c r="M47" s="45"/>
      <c r="N47" s="40"/>
      <c r="O47" s="45"/>
      <c r="P47" s="40"/>
      <c r="Q47" s="40"/>
      <c r="R47" s="40"/>
      <c r="S47" s="40"/>
      <c r="T47" s="40"/>
      <c r="U47" s="40"/>
      <c r="V47" s="40"/>
      <c r="W47" s="40"/>
      <c r="X47" s="40"/>
      <c r="Y47" s="45"/>
      <c r="Z47" s="40"/>
      <c r="AA47" s="39"/>
      <c r="AB47" s="40"/>
      <c r="AC47" s="40"/>
      <c r="AD47" s="40"/>
      <c r="AE47" s="39"/>
      <c r="AF47" s="41"/>
      <c r="AG47" s="45">
        <v>444</v>
      </c>
      <c r="AH47" s="40">
        <v>47831.183725434159</v>
      </c>
      <c r="AI47" s="45">
        <v>334</v>
      </c>
      <c r="AJ47" s="40">
        <v>15834.694420720265</v>
      </c>
      <c r="AK47" s="45">
        <v>291</v>
      </c>
      <c r="AL47" s="40">
        <v>14001.144</v>
      </c>
      <c r="AM47" s="42">
        <f t="shared" si="53"/>
        <v>8788.5537154049998</v>
      </c>
      <c r="AN47" s="45">
        <v>2041</v>
      </c>
      <c r="AO47" s="40">
        <v>8031.5945830049995</v>
      </c>
      <c r="AP47" s="45"/>
      <c r="AQ47" s="40"/>
      <c r="AR47" s="48"/>
      <c r="AS47" s="40"/>
      <c r="AT47" s="45"/>
      <c r="AU47" s="40"/>
      <c r="AV47" s="45">
        <v>2500</v>
      </c>
      <c r="AW47" s="40">
        <v>756.95913239999982</v>
      </c>
      <c r="AX47" s="45"/>
      <c r="AY47" s="40"/>
      <c r="AZ47" s="48"/>
      <c r="BA47" s="40"/>
      <c r="BB47" s="40"/>
      <c r="BC47" s="40"/>
      <c r="BD47" s="40"/>
      <c r="BE47" s="40"/>
      <c r="BF47" s="39"/>
      <c r="BG47" s="40"/>
      <c r="BH47" s="40"/>
      <c r="BI47" s="40"/>
      <c r="BJ47" s="40"/>
      <c r="BK47" s="40"/>
      <c r="BL47" s="45"/>
      <c r="BM47" s="40"/>
      <c r="BN47" s="41"/>
      <c r="BO47" s="41"/>
    </row>
    <row r="48" spans="1:67" ht="11.25" x14ac:dyDescent="0.2">
      <c r="A48" s="3" t="s">
        <v>23</v>
      </c>
      <c r="B48" s="26">
        <f t="shared" si="52"/>
        <v>4431.732031999999</v>
      </c>
      <c r="C48" s="3"/>
      <c r="D48" s="3"/>
      <c r="E48" s="3"/>
      <c r="F48" s="3"/>
      <c r="G48" s="3"/>
      <c r="H48" s="26">
        <f t="shared" ref="H48:H66" si="54">J48+L48+Z48+AH48+AJ48+AL48+AM48</f>
        <v>4431.732031999999</v>
      </c>
      <c r="I48" s="45"/>
      <c r="J48" s="40"/>
      <c r="K48" s="45"/>
      <c r="L48" s="40"/>
      <c r="M48" s="45"/>
      <c r="N48" s="40"/>
      <c r="O48" s="45"/>
      <c r="P48" s="40"/>
      <c r="Q48" s="40"/>
      <c r="R48" s="40"/>
      <c r="S48" s="40"/>
      <c r="T48" s="40"/>
      <c r="U48" s="40"/>
      <c r="V48" s="40"/>
      <c r="W48" s="40"/>
      <c r="X48" s="40"/>
      <c r="Y48" s="45"/>
      <c r="Z48" s="40"/>
      <c r="AA48" s="39"/>
      <c r="AB48" s="40"/>
      <c r="AC48" s="40"/>
      <c r="AD48" s="40"/>
      <c r="AE48" s="39"/>
      <c r="AF48" s="41"/>
      <c r="AG48" s="39"/>
      <c r="AH48" s="40"/>
      <c r="AI48" s="39"/>
      <c r="AJ48" s="40"/>
      <c r="AK48" s="39"/>
      <c r="AL48" s="40"/>
      <c r="AM48" s="41">
        <f t="shared" si="53"/>
        <v>4431.732031999999</v>
      </c>
      <c r="AN48" s="45"/>
      <c r="AO48" s="40"/>
      <c r="AP48" s="45">
        <v>832</v>
      </c>
      <c r="AQ48" s="40">
        <v>4431.732031999999</v>
      </c>
      <c r="AR48" s="48"/>
      <c r="AS48" s="40"/>
      <c r="AT48" s="39"/>
      <c r="AU48" s="40"/>
      <c r="AV48" s="45"/>
      <c r="AW48" s="40"/>
      <c r="AX48" s="39"/>
      <c r="AY48" s="40"/>
      <c r="AZ48" s="48"/>
      <c r="BA48" s="40"/>
      <c r="BB48" s="40"/>
      <c r="BC48" s="40"/>
      <c r="BD48" s="40"/>
      <c r="BE48" s="40"/>
      <c r="BF48" s="39"/>
      <c r="BG48" s="40"/>
      <c r="BH48" s="40"/>
      <c r="BI48" s="40"/>
      <c r="BJ48" s="40"/>
      <c r="BK48" s="40"/>
      <c r="BL48" s="40"/>
      <c r="BM48" s="40"/>
      <c r="BN48" s="41"/>
      <c r="BO48" s="41"/>
    </row>
    <row r="49" spans="1:67" ht="11.25" x14ac:dyDescent="0.2">
      <c r="A49" s="3" t="s">
        <v>24</v>
      </c>
      <c r="B49" s="26">
        <f t="shared" si="52"/>
        <v>15780.319002970744</v>
      </c>
      <c r="C49" s="3"/>
      <c r="D49" s="3"/>
      <c r="E49" s="3"/>
      <c r="F49" s="3"/>
      <c r="G49" s="3"/>
      <c r="H49" s="26">
        <f t="shared" si="54"/>
        <v>15780.319002970744</v>
      </c>
      <c r="I49" s="45"/>
      <c r="J49" s="40"/>
      <c r="K49" s="45"/>
      <c r="L49" s="40"/>
      <c r="M49" s="45"/>
      <c r="N49" s="40"/>
      <c r="O49" s="45"/>
      <c r="P49" s="40"/>
      <c r="Q49" s="40"/>
      <c r="R49" s="40"/>
      <c r="S49" s="40"/>
      <c r="T49" s="40"/>
      <c r="U49" s="40"/>
      <c r="V49" s="40"/>
      <c r="W49" s="40"/>
      <c r="X49" s="40"/>
      <c r="Y49" s="45">
        <v>62</v>
      </c>
      <c r="Z49" s="40">
        <v>5568.511227330745</v>
      </c>
      <c r="AA49" s="39"/>
      <c r="AB49" s="40"/>
      <c r="AC49" s="40"/>
      <c r="AD49" s="40"/>
      <c r="AE49" s="39"/>
      <c r="AF49" s="41"/>
      <c r="AG49" s="39"/>
      <c r="AH49" s="40"/>
      <c r="AI49" s="39"/>
      <c r="AJ49" s="40"/>
      <c r="AK49" s="39"/>
      <c r="AL49" s="40"/>
      <c r="AM49" s="41">
        <f t="shared" si="53"/>
        <v>10211.80777564</v>
      </c>
      <c r="AN49" s="45">
        <v>1693</v>
      </c>
      <c r="AO49" s="40">
        <v>6005.9057756399998</v>
      </c>
      <c r="AP49" s="45">
        <v>3400</v>
      </c>
      <c r="AQ49" s="40">
        <v>4205.902</v>
      </c>
      <c r="AR49" s="48"/>
      <c r="AS49" s="40"/>
      <c r="AT49" s="39"/>
      <c r="AU49" s="40"/>
      <c r="AV49" s="45"/>
      <c r="AW49" s="40"/>
      <c r="AX49" s="39"/>
      <c r="AY49" s="40"/>
      <c r="AZ49" s="48"/>
      <c r="BA49" s="40"/>
      <c r="BB49" s="40"/>
      <c r="BC49" s="40"/>
      <c r="BD49" s="40"/>
      <c r="BE49" s="40"/>
      <c r="BF49" s="39"/>
      <c r="BG49" s="40"/>
      <c r="BH49" s="40"/>
      <c r="BI49" s="40"/>
      <c r="BJ49" s="40"/>
      <c r="BK49" s="40"/>
      <c r="BL49" s="40"/>
      <c r="BM49" s="40"/>
      <c r="BN49" s="41"/>
      <c r="BO49" s="41"/>
    </row>
    <row r="50" spans="1:67" ht="11.25" x14ac:dyDescent="0.2">
      <c r="A50" s="3" t="s">
        <v>25</v>
      </c>
      <c r="B50" s="26">
        <f t="shared" si="52"/>
        <v>416.92131208513598</v>
      </c>
      <c r="C50" s="3"/>
      <c r="D50" s="3"/>
      <c r="E50" s="3"/>
      <c r="F50" s="3"/>
      <c r="G50" s="3"/>
      <c r="H50" s="26">
        <f t="shared" si="54"/>
        <v>416.92131208513598</v>
      </c>
      <c r="I50" s="45"/>
      <c r="J50" s="40"/>
      <c r="K50" s="45"/>
      <c r="L50" s="40"/>
      <c r="M50" s="45"/>
      <c r="N50" s="40"/>
      <c r="O50" s="45"/>
      <c r="P50" s="40"/>
      <c r="Q50" s="40"/>
      <c r="R50" s="40"/>
      <c r="S50" s="40"/>
      <c r="T50" s="40"/>
      <c r="U50" s="40"/>
      <c r="V50" s="40"/>
      <c r="W50" s="40"/>
      <c r="X50" s="40"/>
      <c r="Y50" s="45"/>
      <c r="Z50" s="40"/>
      <c r="AA50" s="39"/>
      <c r="AB50" s="40"/>
      <c r="AC50" s="39"/>
      <c r="AD50" s="40"/>
      <c r="AE50" s="39"/>
      <c r="AF50" s="41"/>
      <c r="AG50" s="39"/>
      <c r="AH50" s="40"/>
      <c r="AI50" s="39"/>
      <c r="AJ50" s="40"/>
      <c r="AK50" s="39"/>
      <c r="AL50" s="40"/>
      <c r="AM50" s="41">
        <f t="shared" si="53"/>
        <v>416.92131208513598</v>
      </c>
      <c r="AN50" s="45">
        <v>105</v>
      </c>
      <c r="AO50" s="40">
        <v>412.38112200999996</v>
      </c>
      <c r="AP50" s="45"/>
      <c r="AQ50" s="40"/>
      <c r="AR50" s="48"/>
      <c r="AS50" s="40"/>
      <c r="AT50" s="39"/>
      <c r="AU50" s="40"/>
      <c r="AV50" s="45">
        <v>6</v>
      </c>
      <c r="AW50" s="40">
        <v>4.5401900751359996</v>
      </c>
      <c r="AX50" s="39"/>
      <c r="AY50" s="40"/>
      <c r="AZ50" s="40"/>
      <c r="BA50" s="40"/>
      <c r="BB50" s="40"/>
      <c r="BC50" s="40"/>
      <c r="BD50" s="40"/>
      <c r="BE50" s="40"/>
      <c r="BF50" s="39"/>
      <c r="BG50" s="40"/>
      <c r="BH50" s="40"/>
      <c r="BI50" s="40"/>
      <c r="BJ50" s="40"/>
      <c r="BK50" s="40"/>
      <c r="BL50" s="40"/>
      <c r="BM50" s="40"/>
      <c r="BN50" s="41"/>
      <c r="BO50" s="41"/>
    </row>
    <row r="51" spans="1:67" ht="11.25" x14ac:dyDescent="0.2">
      <c r="A51" s="7" t="s">
        <v>26</v>
      </c>
      <c r="B51" s="26">
        <f t="shared" si="52"/>
        <v>3977.652270869944</v>
      </c>
      <c r="C51" s="7"/>
      <c r="D51" s="7"/>
      <c r="E51" s="7"/>
      <c r="F51" s="7"/>
      <c r="G51" s="7"/>
      <c r="H51" s="26">
        <f t="shared" si="54"/>
        <v>3977.652270869944</v>
      </c>
      <c r="I51" s="45"/>
      <c r="J51" s="40"/>
      <c r="K51" s="45"/>
      <c r="L51" s="40"/>
      <c r="M51" s="45"/>
      <c r="N51" s="40"/>
      <c r="O51" s="45"/>
      <c r="P51" s="40"/>
      <c r="Q51" s="40"/>
      <c r="R51" s="40"/>
      <c r="S51" s="40"/>
      <c r="T51" s="40"/>
      <c r="U51" s="40"/>
      <c r="V51" s="40"/>
      <c r="W51" s="40"/>
      <c r="X51" s="40"/>
      <c r="Y51" s="45">
        <v>25</v>
      </c>
      <c r="Z51" s="40">
        <v>763.37770782470398</v>
      </c>
      <c r="AA51" s="39"/>
      <c r="AB51" s="40"/>
      <c r="AC51" s="45"/>
      <c r="AD51" s="40"/>
      <c r="AE51" s="39"/>
      <c r="AF51" s="41"/>
      <c r="AG51" s="39"/>
      <c r="AH51" s="40"/>
      <c r="AI51" s="39"/>
      <c r="AJ51" s="40"/>
      <c r="AK51" s="39"/>
      <c r="AL51" s="40"/>
      <c r="AM51" s="41">
        <f t="shared" si="53"/>
        <v>3214.27456304524</v>
      </c>
      <c r="AN51" s="45">
        <v>740</v>
      </c>
      <c r="AO51" s="40">
        <v>3078.2274184152402</v>
      </c>
      <c r="AP51" s="45"/>
      <c r="AQ51" s="40"/>
      <c r="AR51" s="48"/>
      <c r="AS51" s="40"/>
      <c r="AT51" s="39"/>
      <c r="AU51" s="40"/>
      <c r="AV51" s="45">
        <v>474</v>
      </c>
      <c r="AW51" s="40">
        <v>136.04714462999996</v>
      </c>
      <c r="AX51" s="39"/>
      <c r="AY51" s="40"/>
      <c r="AZ51" s="40"/>
      <c r="BA51" s="40"/>
      <c r="BB51" s="40"/>
      <c r="BC51" s="40"/>
      <c r="BD51" s="40"/>
      <c r="BE51" s="40"/>
      <c r="BF51" s="39"/>
      <c r="BG51" s="40"/>
      <c r="BH51" s="40"/>
      <c r="BI51" s="40"/>
      <c r="BJ51" s="40"/>
      <c r="BK51" s="40"/>
      <c r="BL51" s="40"/>
      <c r="BM51" s="40"/>
      <c r="BN51" s="41"/>
      <c r="BO51" s="41"/>
    </row>
    <row r="52" spans="1:67" ht="11.25" x14ac:dyDescent="0.2">
      <c r="A52" s="7" t="s">
        <v>96</v>
      </c>
      <c r="B52" s="26">
        <f t="shared" si="52"/>
        <v>7010.0173505375024</v>
      </c>
      <c r="C52" s="7"/>
      <c r="D52" s="7"/>
      <c r="E52" s="7"/>
      <c r="F52" s="7"/>
      <c r="G52" s="7"/>
      <c r="H52" s="26">
        <f t="shared" si="54"/>
        <v>7010.0173505375024</v>
      </c>
      <c r="I52" s="45"/>
      <c r="J52" s="40"/>
      <c r="K52" s="45"/>
      <c r="L52" s="40"/>
      <c r="M52" s="45"/>
      <c r="N52" s="40"/>
      <c r="O52" s="45"/>
      <c r="P52" s="40"/>
      <c r="Q52" s="40"/>
      <c r="R52" s="40"/>
      <c r="S52" s="40"/>
      <c r="T52" s="40"/>
      <c r="U52" s="40"/>
      <c r="V52" s="40"/>
      <c r="W52" s="40"/>
      <c r="X52" s="40"/>
      <c r="Y52" s="45">
        <v>22</v>
      </c>
      <c r="Z52" s="40">
        <v>3316.7614338425028</v>
      </c>
      <c r="AA52" s="39"/>
      <c r="AB52" s="40"/>
      <c r="AC52" s="45">
        <v>22</v>
      </c>
      <c r="AD52" s="40">
        <v>3316.7614338425028</v>
      </c>
      <c r="AE52" s="39"/>
      <c r="AF52" s="41"/>
      <c r="AG52" s="39"/>
      <c r="AH52" s="40"/>
      <c r="AI52" s="39"/>
      <c r="AJ52" s="40"/>
      <c r="AK52" s="39"/>
      <c r="AL52" s="40"/>
      <c r="AM52" s="41">
        <f t="shared" si="53"/>
        <v>3693.2559166949995</v>
      </c>
      <c r="AN52" s="45">
        <v>835</v>
      </c>
      <c r="AO52" s="40">
        <v>3535.8029816249996</v>
      </c>
      <c r="AP52" s="45"/>
      <c r="AQ52" s="40"/>
      <c r="AR52" s="48"/>
      <c r="AS52" s="40"/>
      <c r="AT52" s="39"/>
      <c r="AU52" s="40"/>
      <c r="AV52" s="45">
        <v>470</v>
      </c>
      <c r="AW52" s="40">
        <v>157.45293506999994</v>
      </c>
      <c r="AX52" s="39"/>
      <c r="AY52" s="40"/>
      <c r="AZ52" s="40"/>
      <c r="BA52" s="40"/>
      <c r="BB52" s="40"/>
      <c r="BC52" s="40"/>
      <c r="BD52" s="40"/>
      <c r="BE52" s="40"/>
      <c r="BF52" s="39"/>
      <c r="BG52" s="40"/>
      <c r="BH52" s="40"/>
      <c r="BI52" s="40"/>
      <c r="BJ52" s="40"/>
      <c r="BK52" s="40"/>
      <c r="BL52" s="40"/>
      <c r="BM52" s="40"/>
      <c r="BN52" s="41"/>
      <c r="BO52" s="41"/>
    </row>
    <row r="53" spans="1:67" ht="11.25" x14ac:dyDescent="0.2">
      <c r="A53" s="3" t="s">
        <v>102</v>
      </c>
      <c r="B53" s="26">
        <f t="shared" si="52"/>
        <v>42063.748810999976</v>
      </c>
      <c r="C53" s="3"/>
      <c r="D53" s="3"/>
      <c r="E53" s="3"/>
      <c r="F53" s="3"/>
      <c r="G53" s="3"/>
      <c r="H53" s="26">
        <f t="shared" si="54"/>
        <v>42063.748810999976</v>
      </c>
      <c r="I53" s="45"/>
      <c r="J53" s="40"/>
      <c r="K53" s="45"/>
      <c r="L53" s="40"/>
      <c r="M53" s="45"/>
      <c r="N53" s="40"/>
      <c r="O53" s="45"/>
      <c r="P53" s="40"/>
      <c r="Q53" s="40"/>
      <c r="R53" s="40"/>
      <c r="S53" s="40"/>
      <c r="T53" s="40"/>
      <c r="U53" s="40"/>
      <c r="V53" s="40"/>
      <c r="W53" s="40"/>
      <c r="X53" s="40"/>
      <c r="Y53" s="45"/>
      <c r="Z53" s="40"/>
      <c r="AA53" s="39"/>
      <c r="AB53" s="40"/>
      <c r="AC53" s="39"/>
      <c r="AD53" s="40"/>
      <c r="AE53" s="39"/>
      <c r="AF53" s="41"/>
      <c r="AG53" s="39"/>
      <c r="AH53" s="40"/>
      <c r="AI53" s="39"/>
      <c r="AJ53" s="40"/>
      <c r="AK53" s="39"/>
      <c r="AL53" s="40"/>
      <c r="AM53" s="41">
        <f t="shared" si="53"/>
        <v>42063.748810999976</v>
      </c>
      <c r="AN53" s="45"/>
      <c r="AO53" s="40"/>
      <c r="AP53" s="45">
        <v>5184</v>
      </c>
      <c r="AQ53" s="40">
        <v>42063.748810999976</v>
      </c>
      <c r="AR53" s="48"/>
      <c r="AS53" s="40"/>
      <c r="AT53" s="39"/>
      <c r="AU53" s="40"/>
      <c r="AV53" s="45"/>
      <c r="AW53" s="40"/>
      <c r="AX53" s="39"/>
      <c r="AY53" s="40"/>
      <c r="AZ53" s="40"/>
      <c r="BA53" s="40"/>
      <c r="BB53" s="40"/>
      <c r="BC53" s="40"/>
      <c r="BD53" s="40"/>
      <c r="BE53" s="40"/>
      <c r="BF53" s="39"/>
      <c r="BG53" s="40"/>
      <c r="BH53" s="40"/>
      <c r="BI53" s="40"/>
      <c r="BJ53" s="40"/>
      <c r="BK53" s="40"/>
      <c r="BL53" s="40"/>
      <c r="BM53" s="40"/>
      <c r="BN53" s="41"/>
      <c r="BO53" s="41"/>
    </row>
    <row r="54" spans="1:67" ht="11.25" x14ac:dyDescent="0.2">
      <c r="A54" s="3" t="s">
        <v>27</v>
      </c>
      <c r="B54" s="26">
        <f t="shared" si="52"/>
        <v>4981.9823030453845</v>
      </c>
      <c r="C54" s="3"/>
      <c r="D54" s="3"/>
      <c r="E54" s="3"/>
      <c r="F54" s="3"/>
      <c r="G54" s="3"/>
      <c r="H54" s="26">
        <f t="shared" si="54"/>
        <v>4981.9823030453845</v>
      </c>
      <c r="I54" s="45"/>
      <c r="J54" s="40"/>
      <c r="K54" s="45"/>
      <c r="L54" s="40"/>
      <c r="M54" s="45"/>
      <c r="N54" s="40"/>
      <c r="O54" s="45"/>
      <c r="P54" s="40"/>
      <c r="Q54" s="40"/>
      <c r="R54" s="40"/>
      <c r="S54" s="40"/>
      <c r="T54" s="40"/>
      <c r="U54" s="40"/>
      <c r="V54" s="40"/>
      <c r="W54" s="40"/>
      <c r="X54" s="40"/>
      <c r="Y54" s="45">
        <v>95</v>
      </c>
      <c r="Z54" s="40">
        <v>2912.355583500384</v>
      </c>
      <c r="AA54" s="39"/>
      <c r="AB54" s="40"/>
      <c r="AC54" s="39"/>
      <c r="AD54" s="40"/>
      <c r="AE54" s="39"/>
      <c r="AF54" s="41"/>
      <c r="AG54" s="39"/>
      <c r="AH54" s="40"/>
      <c r="AI54" s="39"/>
      <c r="AJ54" s="40"/>
      <c r="AK54" s="39"/>
      <c r="AL54" s="40"/>
      <c r="AM54" s="41">
        <f t="shared" si="53"/>
        <v>2069.626719545</v>
      </c>
      <c r="AN54" s="45">
        <v>615</v>
      </c>
      <c r="AO54" s="40">
        <v>2069.626719545</v>
      </c>
      <c r="AP54" s="45"/>
      <c r="AQ54" s="40"/>
      <c r="AR54" s="48"/>
      <c r="AS54" s="40"/>
      <c r="AT54" s="39"/>
      <c r="AU54" s="40"/>
      <c r="AV54" s="45"/>
      <c r="AW54" s="40"/>
      <c r="AX54" s="39"/>
      <c r="AY54" s="40"/>
      <c r="AZ54" s="40"/>
      <c r="BA54" s="40"/>
      <c r="BB54" s="40"/>
      <c r="BC54" s="40"/>
      <c r="BD54" s="40"/>
      <c r="BE54" s="40"/>
      <c r="BF54" s="39"/>
      <c r="BG54" s="40"/>
      <c r="BH54" s="40"/>
      <c r="BI54" s="40"/>
      <c r="BJ54" s="40"/>
      <c r="BK54" s="40"/>
      <c r="BL54" s="40"/>
      <c r="BM54" s="40"/>
      <c r="BN54" s="41"/>
      <c r="BO54" s="41"/>
    </row>
    <row r="55" spans="1:67" ht="11.25" x14ac:dyDescent="0.2">
      <c r="A55" s="8" t="s">
        <v>28</v>
      </c>
      <c r="B55" s="26">
        <f t="shared" si="52"/>
        <v>1905.5402708000001</v>
      </c>
      <c r="C55" s="8"/>
      <c r="D55" s="8"/>
      <c r="E55" s="8"/>
      <c r="F55" s="8"/>
      <c r="G55" s="8"/>
      <c r="H55" s="26">
        <f t="shared" si="54"/>
        <v>1905.5402708000001</v>
      </c>
      <c r="I55" s="45"/>
      <c r="J55" s="40"/>
      <c r="K55" s="45"/>
      <c r="L55" s="40"/>
      <c r="M55" s="45"/>
      <c r="N55" s="40"/>
      <c r="O55" s="39"/>
      <c r="P55" s="40"/>
      <c r="Q55" s="40"/>
      <c r="R55" s="40"/>
      <c r="S55" s="40"/>
      <c r="T55" s="40"/>
      <c r="U55" s="40"/>
      <c r="V55" s="40"/>
      <c r="W55" s="40"/>
      <c r="X55" s="40"/>
      <c r="Y55" s="45"/>
      <c r="Z55" s="40"/>
      <c r="AA55" s="39"/>
      <c r="AB55" s="40"/>
      <c r="AC55" s="39"/>
      <c r="AD55" s="40"/>
      <c r="AE55" s="39"/>
      <c r="AF55" s="41"/>
      <c r="AG55" s="39"/>
      <c r="AH55" s="40"/>
      <c r="AI55" s="39"/>
      <c r="AJ55" s="40"/>
      <c r="AK55" s="39"/>
      <c r="AL55" s="40"/>
      <c r="AM55" s="41">
        <f t="shared" si="53"/>
        <v>1905.5402708000001</v>
      </c>
      <c r="AN55" s="45">
        <v>480</v>
      </c>
      <c r="AO55" s="40">
        <v>1905.5402708000001</v>
      </c>
      <c r="AP55" s="45"/>
      <c r="AQ55" s="40"/>
      <c r="AR55" s="48"/>
      <c r="AS55" s="40"/>
      <c r="AT55" s="39"/>
      <c r="AU55" s="40"/>
      <c r="AV55" s="45"/>
      <c r="AW55" s="40"/>
      <c r="AX55" s="39"/>
      <c r="AY55" s="40"/>
      <c r="AZ55" s="40"/>
      <c r="BA55" s="40"/>
      <c r="BB55" s="40"/>
      <c r="BC55" s="40"/>
      <c r="BD55" s="40"/>
      <c r="BE55" s="40"/>
      <c r="BF55" s="39"/>
      <c r="BG55" s="40"/>
      <c r="BH55" s="40"/>
      <c r="BI55" s="40"/>
      <c r="BJ55" s="40"/>
      <c r="BK55" s="40"/>
      <c r="BL55" s="40"/>
      <c r="BM55" s="40"/>
      <c r="BN55" s="41"/>
      <c r="BO55" s="41"/>
    </row>
    <row r="56" spans="1:67" ht="11.25" x14ac:dyDescent="0.2">
      <c r="A56" s="7" t="s">
        <v>103</v>
      </c>
      <c r="B56" s="26">
        <f t="shared" si="52"/>
        <v>132033.7233725361</v>
      </c>
      <c r="C56" s="7"/>
      <c r="D56" s="7"/>
      <c r="E56" s="7"/>
      <c r="F56" s="7"/>
      <c r="G56" s="7"/>
      <c r="H56" s="26">
        <f t="shared" si="54"/>
        <v>132033.7233725361</v>
      </c>
      <c r="I56" s="45"/>
      <c r="J56" s="40"/>
      <c r="K56" s="45">
        <v>70</v>
      </c>
      <c r="L56" s="40">
        <v>7016.534822860498</v>
      </c>
      <c r="M56" s="45"/>
      <c r="N56" s="40"/>
      <c r="O56" s="39"/>
      <c r="P56" s="40"/>
      <c r="Q56" s="40"/>
      <c r="R56" s="40"/>
      <c r="S56" s="40"/>
      <c r="T56" s="40"/>
      <c r="U56" s="40"/>
      <c r="V56" s="40"/>
      <c r="W56" s="40"/>
      <c r="X56" s="40"/>
      <c r="Y56" s="45">
        <v>19</v>
      </c>
      <c r="Z56" s="40">
        <v>125017.1885496756</v>
      </c>
      <c r="AA56" s="39"/>
      <c r="AB56" s="40"/>
      <c r="AC56" s="39"/>
      <c r="AD56" s="40"/>
      <c r="AE56" s="39"/>
      <c r="AF56" s="41"/>
      <c r="AG56" s="39"/>
      <c r="AH56" s="40"/>
      <c r="AI56" s="39"/>
      <c r="AJ56" s="40"/>
      <c r="AK56" s="39"/>
      <c r="AL56" s="40"/>
      <c r="AM56" s="41"/>
      <c r="AN56" s="45"/>
      <c r="AO56" s="40"/>
      <c r="AP56" s="45"/>
      <c r="AQ56" s="40"/>
      <c r="AR56" s="40"/>
      <c r="AS56" s="40"/>
      <c r="AT56" s="39"/>
      <c r="AU56" s="40"/>
      <c r="AV56" s="45"/>
      <c r="AW56" s="40"/>
      <c r="AX56" s="39"/>
      <c r="AY56" s="40"/>
      <c r="AZ56" s="40"/>
      <c r="BA56" s="40"/>
      <c r="BB56" s="40"/>
      <c r="BC56" s="40"/>
      <c r="BD56" s="40"/>
      <c r="BE56" s="40"/>
      <c r="BF56" s="39"/>
      <c r="BG56" s="40"/>
      <c r="BH56" s="40"/>
      <c r="BI56" s="40"/>
      <c r="BJ56" s="40"/>
      <c r="BK56" s="40"/>
      <c r="BL56" s="40"/>
      <c r="BM56" s="40"/>
      <c r="BN56" s="41"/>
      <c r="BO56" s="41"/>
    </row>
    <row r="57" spans="1:67" ht="21" customHeight="1" x14ac:dyDescent="0.2">
      <c r="A57" s="35" t="s">
        <v>29</v>
      </c>
      <c r="B57" s="34">
        <f t="shared" si="52"/>
        <v>1540.9819403221629</v>
      </c>
      <c r="C57" s="8"/>
      <c r="D57" s="8"/>
      <c r="E57" s="8"/>
      <c r="F57" s="8"/>
      <c r="G57" s="8"/>
      <c r="H57" s="26">
        <f t="shared" si="54"/>
        <v>1540.9819403221629</v>
      </c>
      <c r="I57" s="45"/>
      <c r="J57" s="40"/>
      <c r="K57" s="45">
        <v>11</v>
      </c>
      <c r="L57" s="40">
        <v>1540.9819403221629</v>
      </c>
      <c r="M57" s="45"/>
      <c r="N57" s="40"/>
      <c r="O57" s="39"/>
      <c r="P57" s="40"/>
      <c r="Q57" s="40"/>
      <c r="R57" s="40"/>
      <c r="S57" s="40"/>
      <c r="T57" s="40"/>
      <c r="U57" s="40"/>
      <c r="V57" s="40"/>
      <c r="W57" s="40"/>
      <c r="X57" s="40"/>
      <c r="Y57" s="45"/>
      <c r="Z57" s="40"/>
      <c r="AA57" s="39"/>
      <c r="AB57" s="40"/>
      <c r="AC57" s="39"/>
      <c r="AD57" s="40"/>
      <c r="AE57" s="39"/>
      <c r="AF57" s="41"/>
      <c r="AG57" s="39"/>
      <c r="AH57" s="40"/>
      <c r="AI57" s="39"/>
      <c r="AJ57" s="40"/>
      <c r="AK57" s="39"/>
      <c r="AL57" s="40"/>
      <c r="AM57" s="41"/>
      <c r="AN57" s="45"/>
      <c r="AO57" s="40"/>
      <c r="AP57" s="45"/>
      <c r="AQ57" s="40"/>
      <c r="AR57" s="40"/>
      <c r="AS57" s="40"/>
      <c r="AT57" s="39"/>
      <c r="AU57" s="40"/>
      <c r="AV57" s="45"/>
      <c r="AW57" s="40"/>
      <c r="AX57" s="39"/>
      <c r="AY57" s="40"/>
      <c r="AZ57" s="40"/>
      <c r="BA57" s="40"/>
      <c r="BB57" s="40"/>
      <c r="BC57" s="40"/>
      <c r="BD57" s="40"/>
      <c r="BE57" s="40"/>
      <c r="BF57" s="39"/>
      <c r="BG57" s="40"/>
      <c r="BH57" s="40"/>
      <c r="BI57" s="40"/>
      <c r="BJ57" s="40"/>
      <c r="BK57" s="40"/>
      <c r="BL57" s="40"/>
      <c r="BM57" s="40"/>
      <c r="BN57" s="41"/>
      <c r="BO57" s="41"/>
    </row>
    <row r="58" spans="1:67" ht="11.25" customHeight="1" x14ac:dyDescent="0.25">
      <c r="A58" s="14" t="s">
        <v>30</v>
      </c>
      <c r="B58" s="34">
        <f t="shared" si="52"/>
        <v>730.40767193999977</v>
      </c>
      <c r="C58" s="14"/>
      <c r="D58" s="14"/>
      <c r="E58" s="14"/>
      <c r="F58" s="14"/>
      <c r="G58" s="14"/>
      <c r="H58" s="26">
        <f t="shared" si="54"/>
        <v>730.40767193999977</v>
      </c>
      <c r="I58" s="46"/>
      <c r="J58" s="41"/>
      <c r="K58" s="41"/>
      <c r="L58" s="41"/>
      <c r="M58" s="46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5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>
        <f>AO58+AQ58+AS58+AU58+AW58+AY58+BC58+BG58+BO58+BE58</f>
        <v>730.40767193999977</v>
      </c>
      <c r="AN58" s="47">
        <v>153</v>
      </c>
      <c r="AO58" s="42">
        <v>687.61030028999983</v>
      </c>
      <c r="AP58" s="47"/>
      <c r="AQ58" s="40"/>
      <c r="AR58" s="41"/>
      <c r="AS58" s="41"/>
      <c r="AT58" s="41"/>
      <c r="AU58" s="41"/>
      <c r="AV58" s="47">
        <v>121</v>
      </c>
      <c r="AW58" s="40">
        <v>42.797371650000002</v>
      </c>
      <c r="AX58" s="41"/>
      <c r="AY58" s="41"/>
      <c r="AZ58" s="41"/>
      <c r="BA58" s="41"/>
      <c r="BB58" s="41"/>
      <c r="BC58" s="41"/>
      <c r="BD58" s="41"/>
      <c r="BE58" s="41"/>
      <c r="BF58" s="43"/>
      <c r="BG58" s="43"/>
      <c r="BH58" s="43"/>
      <c r="BI58" s="43"/>
      <c r="BJ58" s="43"/>
      <c r="BK58" s="43"/>
      <c r="BL58" s="43"/>
      <c r="BM58" s="43"/>
      <c r="BN58" s="41"/>
      <c r="BO58" s="41"/>
    </row>
    <row r="59" spans="1:67" ht="11.25" customHeight="1" x14ac:dyDescent="0.25">
      <c r="A59" s="14" t="s">
        <v>64</v>
      </c>
      <c r="B59" s="34">
        <f t="shared" si="52"/>
        <v>12979.222537992109</v>
      </c>
      <c r="C59" s="14"/>
      <c r="D59" s="14"/>
      <c r="E59" s="14"/>
      <c r="F59" s="14"/>
      <c r="G59" s="14"/>
      <c r="H59" s="26">
        <f t="shared" si="54"/>
        <v>12979.222537992109</v>
      </c>
      <c r="I59" s="46"/>
      <c r="J59" s="41"/>
      <c r="K59" s="41"/>
      <c r="L59" s="41"/>
      <c r="M59" s="46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5">
        <v>65</v>
      </c>
      <c r="Z59" s="41">
        <v>12979.222537992109</v>
      </c>
      <c r="AA59" s="41"/>
      <c r="AB59" s="41"/>
      <c r="AC59" s="47">
        <v>65</v>
      </c>
      <c r="AD59" s="41">
        <v>12979.222537992109</v>
      </c>
      <c r="AE59" s="41"/>
      <c r="AF59" s="41"/>
      <c r="AG59" s="41"/>
      <c r="AH59" s="41"/>
      <c r="AI59" s="41"/>
      <c r="AJ59" s="41"/>
      <c r="AK59" s="41"/>
      <c r="AL59" s="41"/>
      <c r="AM59" s="41"/>
      <c r="AN59" s="47"/>
      <c r="AO59" s="42"/>
      <c r="AP59" s="47"/>
      <c r="AQ59" s="40"/>
      <c r="AR59" s="41"/>
      <c r="AS59" s="41"/>
      <c r="AT59" s="41"/>
      <c r="AU59" s="41"/>
      <c r="AV59" s="47"/>
      <c r="AW59" s="40"/>
      <c r="AX59" s="41"/>
      <c r="AY59" s="41"/>
      <c r="AZ59" s="41"/>
      <c r="BA59" s="41"/>
      <c r="BB59" s="41"/>
      <c r="BC59" s="41"/>
      <c r="BD59" s="41"/>
      <c r="BE59" s="41"/>
      <c r="BF59" s="43"/>
      <c r="BG59" s="43"/>
      <c r="BH59" s="43"/>
      <c r="BI59" s="43"/>
      <c r="BJ59" s="43"/>
      <c r="BK59" s="43"/>
      <c r="BL59" s="43"/>
      <c r="BM59" s="43"/>
      <c r="BN59" s="41"/>
      <c r="BO59" s="41"/>
    </row>
    <row r="60" spans="1:67" ht="11.25" customHeight="1" x14ac:dyDescent="0.25">
      <c r="A60" s="14" t="s">
        <v>65</v>
      </c>
      <c r="B60" s="34">
        <f t="shared" si="52"/>
        <v>3903.7436853856166</v>
      </c>
      <c r="C60" s="14"/>
      <c r="D60" s="14"/>
      <c r="E60" s="14"/>
      <c r="F60" s="14"/>
      <c r="G60" s="14"/>
      <c r="H60" s="26">
        <f t="shared" si="54"/>
        <v>3903.7436853856166</v>
      </c>
      <c r="I60" s="46"/>
      <c r="J60" s="41"/>
      <c r="K60" s="41"/>
      <c r="L60" s="41"/>
      <c r="M60" s="46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5">
        <v>50</v>
      </c>
      <c r="Z60" s="41">
        <v>1597.6495311356161</v>
      </c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>
        <f>AO60+AQ60+AS60+AU60+AW60+AY60+BC60+BG60+BO60+BE60</f>
        <v>2306.0941542500004</v>
      </c>
      <c r="AN60" s="47">
        <v>537</v>
      </c>
      <c r="AO60" s="42">
        <v>2053.4866374500002</v>
      </c>
      <c r="AP60" s="47"/>
      <c r="AQ60" s="40"/>
      <c r="AR60" s="41"/>
      <c r="AS60" s="41"/>
      <c r="AT60" s="41"/>
      <c r="AU60" s="41"/>
      <c r="AV60" s="47">
        <v>803</v>
      </c>
      <c r="AW60" s="40">
        <v>252.60751679999998</v>
      </c>
      <c r="AX60" s="41"/>
      <c r="AY60" s="41"/>
      <c r="AZ60" s="41"/>
      <c r="BA60" s="41"/>
      <c r="BB60" s="41"/>
      <c r="BC60" s="41"/>
      <c r="BD60" s="41"/>
      <c r="BE60" s="41"/>
      <c r="BF60" s="43"/>
      <c r="BG60" s="43"/>
      <c r="BH60" s="43"/>
      <c r="BI60" s="43"/>
      <c r="BJ60" s="43"/>
      <c r="BK60" s="43"/>
      <c r="BL60" s="43"/>
      <c r="BM60" s="43"/>
      <c r="BN60" s="41"/>
      <c r="BO60" s="41"/>
    </row>
    <row r="61" spans="1:67" ht="11.25" customHeight="1" x14ac:dyDescent="0.25">
      <c r="A61" s="14" t="s">
        <v>66</v>
      </c>
      <c r="B61" s="34">
        <f t="shared" si="52"/>
        <v>21235.407243643946</v>
      </c>
      <c r="C61" s="14"/>
      <c r="D61" s="14"/>
      <c r="E61" s="14"/>
      <c r="F61" s="14"/>
      <c r="G61" s="14"/>
      <c r="H61" s="26">
        <f t="shared" si="54"/>
        <v>21235.407243643946</v>
      </c>
      <c r="I61" s="46"/>
      <c r="J61" s="41"/>
      <c r="K61" s="41"/>
      <c r="L61" s="41"/>
      <c r="M61" s="46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>
        <f>AO61+AQ61+AS61+AU61+AW61+AY61+BC61+BG61+BO61+BE61</f>
        <v>21235.407243643946</v>
      </c>
      <c r="AN61" s="47"/>
      <c r="AO61" s="42"/>
      <c r="AP61" s="47">
        <v>520</v>
      </c>
      <c r="AQ61" s="40">
        <v>21235.407243643946</v>
      </c>
      <c r="AR61" s="41"/>
      <c r="AS61" s="41"/>
      <c r="AT61" s="41"/>
      <c r="AU61" s="41"/>
      <c r="AV61" s="47"/>
      <c r="AW61" s="40"/>
      <c r="AX61" s="41"/>
      <c r="AY61" s="41"/>
      <c r="AZ61" s="41"/>
      <c r="BA61" s="41"/>
      <c r="BB61" s="41"/>
      <c r="BC61" s="41"/>
      <c r="BD61" s="41"/>
      <c r="BE61" s="41"/>
      <c r="BF61" s="43"/>
      <c r="BG61" s="43"/>
      <c r="BH61" s="43"/>
      <c r="BI61" s="43"/>
      <c r="BJ61" s="43"/>
      <c r="BK61" s="43"/>
      <c r="BL61" s="43"/>
      <c r="BM61" s="43"/>
      <c r="BN61" s="41"/>
      <c r="BO61" s="41"/>
    </row>
    <row r="62" spans="1:67" ht="11.25" customHeight="1" x14ac:dyDescent="0.25">
      <c r="A62" s="14" t="s">
        <v>67</v>
      </c>
      <c r="B62" s="34">
        <f t="shared" si="52"/>
        <v>164.99873179000002</v>
      </c>
      <c r="C62" s="14"/>
      <c r="D62" s="14"/>
      <c r="E62" s="14"/>
      <c r="F62" s="14"/>
      <c r="G62" s="14"/>
      <c r="H62" s="26">
        <f t="shared" si="54"/>
        <v>164.99873179000002</v>
      </c>
      <c r="I62" s="41"/>
      <c r="J62" s="41"/>
      <c r="K62" s="41"/>
      <c r="L62" s="41"/>
      <c r="M62" s="46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>
        <f>AO62+AQ62+AS62+AU62+AW62+AY62+BC62+BG62+BO62+BE62</f>
        <v>164.99873179000002</v>
      </c>
      <c r="AN62" s="47">
        <v>52</v>
      </c>
      <c r="AO62" s="42">
        <v>145.43402299000002</v>
      </c>
      <c r="AP62" s="47"/>
      <c r="AQ62" s="40"/>
      <c r="AR62" s="41"/>
      <c r="AS62" s="41"/>
      <c r="AT62" s="41"/>
      <c r="AU62" s="41"/>
      <c r="AV62" s="47">
        <v>80</v>
      </c>
      <c r="AW62" s="40">
        <v>19.564708799999998</v>
      </c>
      <c r="AX62" s="41"/>
      <c r="AY62" s="41"/>
      <c r="AZ62" s="41"/>
      <c r="BA62" s="41"/>
      <c r="BB62" s="41"/>
      <c r="BC62" s="41"/>
      <c r="BD62" s="41"/>
      <c r="BE62" s="41"/>
      <c r="BF62" s="43"/>
      <c r="BG62" s="43"/>
      <c r="BH62" s="43"/>
      <c r="BI62" s="43"/>
      <c r="BJ62" s="43"/>
      <c r="BK62" s="43"/>
      <c r="BL62" s="43"/>
      <c r="BM62" s="43"/>
      <c r="BN62" s="41"/>
      <c r="BO62" s="41"/>
    </row>
    <row r="63" spans="1:67" ht="11.25" customHeight="1" x14ac:dyDescent="0.25">
      <c r="A63" s="36" t="s">
        <v>68</v>
      </c>
      <c r="B63" s="34">
        <f t="shared" si="52"/>
        <v>865.05010000000004</v>
      </c>
      <c r="C63" s="14"/>
      <c r="D63" s="14"/>
      <c r="E63" s="14"/>
      <c r="F63" s="14"/>
      <c r="G63" s="14"/>
      <c r="H63" s="26">
        <f t="shared" si="54"/>
        <v>865.05010000000004</v>
      </c>
      <c r="I63" s="41"/>
      <c r="J63" s="41"/>
      <c r="K63" s="41"/>
      <c r="L63" s="41"/>
      <c r="M63" s="46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>
        <f>AO63+AQ63+AS63+AU63+AW63+AY63+BC63+BG63+BO63+BE63</f>
        <v>865.05010000000004</v>
      </c>
      <c r="AN63" s="47"/>
      <c r="AO63" s="42"/>
      <c r="AP63" s="47">
        <v>46</v>
      </c>
      <c r="AQ63" s="40">
        <v>865.05010000000004</v>
      </c>
      <c r="AR63" s="41"/>
      <c r="AS63" s="41"/>
      <c r="AT63" s="41"/>
      <c r="AU63" s="41"/>
      <c r="AV63" s="47"/>
      <c r="AW63" s="40"/>
      <c r="AX63" s="41"/>
      <c r="AY63" s="41"/>
      <c r="AZ63" s="41"/>
      <c r="BA63" s="41"/>
      <c r="BB63" s="41"/>
      <c r="BC63" s="41"/>
      <c r="BD63" s="41"/>
      <c r="BE63" s="41"/>
      <c r="BF63" s="43"/>
      <c r="BG63" s="43"/>
      <c r="BH63" s="43"/>
      <c r="BI63" s="43"/>
      <c r="BJ63" s="43"/>
      <c r="BK63" s="43"/>
      <c r="BL63" s="43"/>
      <c r="BM63" s="43"/>
      <c r="BN63" s="41"/>
      <c r="BO63" s="41"/>
    </row>
    <row r="64" spans="1:67" ht="12" customHeight="1" x14ac:dyDescent="0.25">
      <c r="A64" s="14" t="s">
        <v>69</v>
      </c>
      <c r="B64" s="34">
        <f t="shared" si="52"/>
        <v>285.74009999999998</v>
      </c>
      <c r="C64" s="14"/>
      <c r="D64" s="14"/>
      <c r="E64" s="14"/>
      <c r="F64" s="14"/>
      <c r="G64" s="14"/>
      <c r="H64" s="26">
        <f t="shared" si="54"/>
        <v>285.74009999999998</v>
      </c>
      <c r="I64" s="41"/>
      <c r="J64" s="41"/>
      <c r="K64" s="41"/>
      <c r="L64" s="41"/>
      <c r="M64" s="46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>
        <f>AO64+AQ64+AS64+AU64+AW64+AY64+BC64+BG64+BO64+BE64</f>
        <v>285.74009999999998</v>
      </c>
      <c r="AN64" s="47"/>
      <c r="AO64" s="42"/>
      <c r="AP64" s="45">
        <v>15</v>
      </c>
      <c r="AQ64" s="41">
        <v>285.74009999999998</v>
      </c>
      <c r="AR64" s="41"/>
      <c r="AS64" s="41"/>
      <c r="AT64" s="41"/>
      <c r="AU64" s="41"/>
      <c r="AV64" s="47"/>
      <c r="AW64" s="40"/>
      <c r="AX64" s="41"/>
      <c r="AY64" s="41"/>
      <c r="AZ64" s="41"/>
      <c r="BA64" s="41"/>
      <c r="BB64" s="41"/>
      <c r="BC64" s="41"/>
      <c r="BD64" s="41"/>
      <c r="BE64" s="41"/>
      <c r="BF64" s="43"/>
      <c r="BG64" s="43"/>
      <c r="BH64" s="43"/>
      <c r="BI64" s="43"/>
      <c r="BJ64" s="43"/>
      <c r="BK64" s="43"/>
      <c r="BL64" s="43"/>
      <c r="BM64" s="43"/>
      <c r="BN64" s="41"/>
      <c r="BO64" s="41"/>
    </row>
    <row r="65" spans="1:67" ht="34.5" x14ac:dyDescent="0.25">
      <c r="A65" s="36" t="s">
        <v>70</v>
      </c>
      <c r="B65" s="34">
        <f t="shared" si="52"/>
        <v>152.39471999999998</v>
      </c>
      <c r="C65" s="14"/>
      <c r="D65" s="14"/>
      <c r="E65" s="14"/>
      <c r="F65" s="14"/>
      <c r="G65" s="14"/>
      <c r="H65" s="26">
        <f t="shared" si="54"/>
        <v>152.39471999999998</v>
      </c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40">
        <f t="shared" ref="AM65:AM66" si="55">AO65+AQ65+AS65+AU65+AW65+AY65+BC65+BG65+BO65+BE65</f>
        <v>152.39471999999998</v>
      </c>
      <c r="AN65" s="40"/>
      <c r="AO65" s="40"/>
      <c r="AP65" s="45">
        <v>8</v>
      </c>
      <c r="AQ65" s="40">
        <v>152.39471999999998</v>
      </c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  <c r="BF65" s="52"/>
      <c r="BG65" s="51"/>
      <c r="BH65" s="51"/>
      <c r="BI65" s="51"/>
      <c r="BJ65" s="51"/>
      <c r="BK65" s="51"/>
      <c r="BL65" s="51"/>
      <c r="BM65" s="51"/>
      <c r="BN65" s="14"/>
      <c r="BO65" s="14"/>
    </row>
    <row r="66" spans="1:67" ht="10.5" customHeight="1" x14ac:dyDescent="0.25">
      <c r="A66" s="14" t="s">
        <v>71</v>
      </c>
      <c r="B66" s="34">
        <f t="shared" si="52"/>
        <v>646.87679550999997</v>
      </c>
      <c r="C66" s="14"/>
      <c r="D66" s="14"/>
      <c r="E66" s="14"/>
      <c r="F66" s="14"/>
      <c r="G66" s="14"/>
      <c r="H66" s="26">
        <f t="shared" si="54"/>
        <v>646.87679550999997</v>
      </c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40">
        <f t="shared" si="55"/>
        <v>646.87679550999997</v>
      </c>
      <c r="AN66" s="45">
        <v>135</v>
      </c>
      <c r="AO66" s="40">
        <v>610.97610379000002</v>
      </c>
      <c r="AP66" s="40"/>
      <c r="AQ66" s="40"/>
      <c r="AR66" s="40"/>
      <c r="AS66" s="40"/>
      <c r="AT66" s="40"/>
      <c r="AU66" s="40"/>
      <c r="AV66" s="45">
        <v>127</v>
      </c>
      <c r="AW66" s="40">
        <v>35.900691719999998</v>
      </c>
      <c r="AX66" s="40"/>
      <c r="AY66" s="40"/>
      <c r="AZ66" s="40"/>
      <c r="BA66" s="40"/>
      <c r="BB66" s="40"/>
      <c r="BC66" s="40"/>
      <c r="BD66" s="40"/>
      <c r="BE66" s="40"/>
      <c r="BF66" s="52"/>
      <c r="BG66" s="51"/>
      <c r="BH66" s="51"/>
      <c r="BI66" s="51"/>
      <c r="BJ66" s="51"/>
      <c r="BK66" s="51"/>
      <c r="BL66" s="51"/>
      <c r="BM66" s="51"/>
      <c r="BN66" s="14"/>
      <c r="BO66" s="14"/>
    </row>
  </sheetData>
  <mergeCells count="50">
    <mergeCell ref="BF12:BG13"/>
    <mergeCell ref="BH12:BM12"/>
    <mergeCell ref="Q13:R13"/>
    <mergeCell ref="S13:T13"/>
    <mergeCell ref="BP12:BP13"/>
    <mergeCell ref="U13:V13"/>
    <mergeCell ref="AP12:AQ13"/>
    <mergeCell ref="AR12:AS13"/>
    <mergeCell ref="BN12:BO13"/>
    <mergeCell ref="Y12:Z13"/>
    <mergeCell ref="AA12:AF12"/>
    <mergeCell ref="AG13:AH13"/>
    <mergeCell ref="AI13:AJ13"/>
    <mergeCell ref="AK13:AL13"/>
    <mergeCell ref="AG12:AL12"/>
    <mergeCell ref="AT12:AU13"/>
    <mergeCell ref="AV12:AW13"/>
    <mergeCell ref="AX12:AY13"/>
    <mergeCell ref="AG11:AL11"/>
    <mergeCell ref="AC13:AD13"/>
    <mergeCell ref="A7:BO7"/>
    <mergeCell ref="Y11:AF11"/>
    <mergeCell ref="K12:L13"/>
    <mergeCell ref="M13:N13"/>
    <mergeCell ref="O13:P13"/>
    <mergeCell ref="K11:X11"/>
    <mergeCell ref="C9:BO9"/>
    <mergeCell ref="I10:BO10"/>
    <mergeCell ref="AZ12:BA13"/>
    <mergeCell ref="BB12:BC13"/>
    <mergeCell ref="AM11:BO11"/>
    <mergeCell ref="AM12:AM13"/>
    <mergeCell ref="BD12:BE13"/>
    <mergeCell ref="M12:X12"/>
    <mergeCell ref="BH13:BI13"/>
    <mergeCell ref="BJ13:BK13"/>
    <mergeCell ref="BL13:BM13"/>
    <mergeCell ref="B9:B13"/>
    <mergeCell ref="A9:A14"/>
    <mergeCell ref="D10:G10"/>
    <mergeCell ref="D11:E13"/>
    <mergeCell ref="F11:G13"/>
    <mergeCell ref="C10:C13"/>
    <mergeCell ref="H10:H13"/>
    <mergeCell ref="W13:X13"/>
    <mergeCell ref="AN12:AO13"/>
    <mergeCell ref="I12:J13"/>
    <mergeCell ref="I11:J11"/>
    <mergeCell ref="AA13:AB13"/>
    <mergeCell ref="AE13:AF13"/>
  </mergeCells>
  <pageMargins left="0.31496062992125984" right="0.11811023622047245" top="0.35433070866141736" bottom="0.15748031496062992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Онермаа Монгуш</dc:creator>
  <cp:lastModifiedBy>Онермаа Монгуш</cp:lastModifiedBy>
  <cp:lastPrinted>2025-11-25T09:08:43Z</cp:lastPrinted>
  <dcterms:created xsi:type="dcterms:W3CDTF">2015-06-05T18:19:34Z</dcterms:created>
  <dcterms:modified xsi:type="dcterms:W3CDTF">2025-12-01T10:48:00Z</dcterms:modified>
</cp:coreProperties>
</file>